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1_0.bin" ContentType="application/vnd.openxmlformats-officedocument.oleObject"/>
  <Override PartName="/xl/embeddings/oleObject_11_1.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2"/>
  </bookViews>
  <sheets>
    <sheet name="MG COVER PAGE" sheetId="1" r:id="rId1"/>
    <sheet name="MG SoP 01" sheetId="2" r:id="rId2"/>
    <sheet name="SoP 002" sheetId="3" r:id="rId3"/>
    <sheet name="MG SoP 03B " sheetId="4" r:id="rId4"/>
    <sheet name="MG SoP 04" sheetId="5" r:id="rId5"/>
    <sheet name="MG SoP 05B" sheetId="6" r:id="rId6"/>
    <sheet name="MG SoP 06" sheetId="7" r:id="rId7"/>
    <sheet name="SoP007" sheetId="8" r:id="rId8"/>
    <sheet name="SoP008" sheetId="9" r:id="rId9"/>
    <sheet name="SoP009" sheetId="10" r:id="rId10"/>
    <sheet name="SoP010" sheetId="11" r:id="rId11"/>
    <sheet name="MG SoP 11A" sheetId="12" r:id="rId12"/>
    <sheet name="MG SoP 11B" sheetId="13" r:id="rId13"/>
    <sheet name="MG SoP 011C" sheetId="14" r:id="rId14"/>
    <sheet name="MG_SoP_12" sheetId="15" r:id="rId15"/>
    <sheet name="MG SoP 13" sheetId="16" r:id="rId16"/>
    <sheet name="MG_SoP_14" sheetId="17" r:id="rId17"/>
    <sheet name="SoP_15(Modified)" sheetId="18" r:id="rId18"/>
    <sheet name="MG SoP 16" sheetId="19" r:id="rId19"/>
  </sheets>
  <definedNames>
    <definedName name="_xlnm._FilterDatabase" localSheetId="2" hidden="1">'SoP 002'!$A$5:$J$160</definedName>
    <definedName name="_xlnm.Print_Area" localSheetId="13">'MG SoP 011C'!$A$1:$G$19</definedName>
    <definedName name="_xlnm.Print_Area" localSheetId="3">'MG SoP 03B '!$A$1:$K$26</definedName>
    <definedName name="_xlnm.Print_Area" localSheetId="4">'MG SoP 04'!$A$1:$C$13</definedName>
    <definedName name="_xlnm.Print_Area" localSheetId="5">'MG SoP 05B'!$A$1:$E$11</definedName>
    <definedName name="_xlnm.Print_Area" localSheetId="6">'MG SoP 06'!$A$1:$G$12</definedName>
    <definedName name="_xlnm.Print_Area" localSheetId="12">'MG SoP 11B'!$A$1:$K$29</definedName>
    <definedName name="_xlnm.Print_Area" localSheetId="15">'MG SoP 13'!$A$1:$G$11</definedName>
    <definedName name="_xlnm.Print_Area" localSheetId="18">'MG SoP 16'!$A$1:$E$20</definedName>
    <definedName name="_xlnm.Print_Area" localSheetId="2">'SoP 002'!$A$1:$J$160</definedName>
    <definedName name="_xlnm.Print_Area" localSheetId="17">'SoP_15(Modified)'!$A$1:$H$22</definedName>
    <definedName name="_xlnm.Print_Area" localSheetId="7">'SoP007'!$A$1:$I$18</definedName>
    <definedName name="_xlnm.Print_Titles" localSheetId="15">'MG SoP 13'!$1:$6</definedName>
    <definedName name="_xlnm.Print_Titles" localSheetId="2">'SoP 002'!$1:$5</definedName>
  </definedNames>
  <calcPr fullCalcOnLoad="1"/>
</workbook>
</file>

<file path=xl/sharedStrings.xml><?xml version="1.0" encoding="utf-8"?>
<sst xmlns="http://schemas.openxmlformats.org/spreadsheetml/2006/main" count="1653" uniqueCount="830">
  <si>
    <t>Sr.No</t>
  </si>
  <si>
    <t>Name of Area/Circle</t>
  </si>
  <si>
    <t>Cumulative since the first quarter of the current FY year</t>
  </si>
  <si>
    <t>FH</t>
  </si>
  <si>
    <t>NFH</t>
  </si>
  <si>
    <t>FA</t>
  </si>
  <si>
    <t>TOTAL</t>
  </si>
  <si>
    <t xml:space="preserve">FH – Fatal Human, FA – Fatal Animal, NFH – Non-fatal Human </t>
  </si>
  <si>
    <t>The format is to be sent quarterly</t>
  </si>
  <si>
    <t>Sr. No</t>
  </si>
  <si>
    <t>Nature of Complaints</t>
  </si>
  <si>
    <t>Performa SoP 003 B:</t>
  </si>
  <si>
    <t>Classification</t>
  </si>
  <si>
    <t>Balance Complaints to be redressed. (4) – (9)</t>
  </si>
  <si>
    <t>In stipulated time</t>
  </si>
  <si>
    <t>Beyond stipulated time</t>
  </si>
  <si>
    <t>Within 50% of stipulated time.</t>
  </si>
  <si>
    <t>Within stipulated time.</t>
  </si>
  <si>
    <t>Up to double the stipulated time</t>
  </si>
  <si>
    <t>More than double the stipulated time</t>
  </si>
  <si>
    <t>A(i)</t>
  </si>
  <si>
    <t>A(ii)</t>
  </si>
  <si>
    <t>A(iii)</t>
  </si>
  <si>
    <t>B(i)</t>
  </si>
  <si>
    <t>B(ii)</t>
  </si>
  <si>
    <t>C(i)</t>
  </si>
  <si>
    <t>C(ii)</t>
  </si>
  <si>
    <t>D(i)</t>
  </si>
  <si>
    <t>D(ii)</t>
  </si>
  <si>
    <t>E(i)</t>
  </si>
  <si>
    <t>E(ii)</t>
  </si>
  <si>
    <t>F(i)</t>
  </si>
  <si>
    <t>F(ii)</t>
  </si>
  <si>
    <t>F(iii)</t>
  </si>
  <si>
    <t>F(iv)</t>
  </si>
  <si>
    <t>G</t>
  </si>
  <si>
    <t>H</t>
  </si>
  <si>
    <t>For any other complaints not mentioned in the classification, the sequence for (H) can be used.</t>
  </si>
  <si>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</si>
  <si>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</si>
  <si>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</si>
  <si>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</si>
  <si>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</si>
  <si>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</si>
  <si>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Month</t>
  </si>
  <si>
    <t>Date and Time Meeting conducted</t>
  </si>
  <si>
    <t>No of complaints registered at the meeting</t>
  </si>
  <si>
    <t>No. of complaints pending at the end of the meeting</t>
  </si>
  <si>
    <t>Performa SoP 006: Failure of Distribution Transformer</t>
  </si>
  <si>
    <t>Sr. No.</t>
  </si>
  <si>
    <t>Total number of   Distribution transformer failed</t>
  </si>
  <si>
    <t>% failure rate of Distribution transformer</t>
  </si>
  <si>
    <t>A</t>
  </si>
  <si>
    <t>B</t>
  </si>
  <si>
    <t>C=A+B</t>
  </si>
  <si>
    <t>D</t>
  </si>
  <si>
    <t>H = (D)*100/C</t>
  </si>
  <si>
    <t>Name of Distribution Licensee: M G V C L</t>
  </si>
  <si>
    <t>APPENDIX-B (already in the SoP regulation)</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</si>
  <si>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</si>
  <si>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Performa – SoP 005 B: Action taken report by the Redressal Committee</t>
  </si>
  <si>
    <t>Performa SoP 016: Compensation details</t>
  </si>
  <si>
    <t>COMPENSATION DETAILS</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</si>
  <si>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</si>
  <si>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</si>
  <si>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</si>
  <si>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</si>
  <si>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</si>
  <si>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</si>
  <si>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</si>
  <si>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</si>
  <si>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</si>
  <si>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</si>
  <si>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</si>
  <si>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</si>
  <si>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</si>
  <si>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</si>
  <si>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</si>
  <si>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</si>
  <si>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</si>
  <si>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</si>
  <si>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</si>
  <si>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</si>
  <si>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</si>
  <si>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</si>
  <si>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</si>
  <si>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</si>
  <si>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</si>
  <si>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SoP 011 –A: System Average Interruption Frequency Index (SAIFI)</t>
  </si>
  <si>
    <t>Sr.
No</t>
  </si>
  <si>
    <t>(6) = (5) / (4)</t>
  </si>
  <si>
    <t>SoP 011 – B System Average Interruption Duration Index (SAIDI)</t>
  </si>
  <si>
    <t>ri = Restoration Time for each interruption event</t>
  </si>
  <si>
    <t>ri * Ni – Total customer interruption Duration</t>
  </si>
  <si>
    <t xml:space="preserve">Customer Interruption Duration </t>
  </si>
  <si>
    <t>5= 3 X 4</t>
  </si>
  <si>
    <t>August</t>
  </si>
  <si>
    <t>September</t>
  </si>
  <si>
    <t>July</t>
  </si>
  <si>
    <t>Oct</t>
  </si>
  <si>
    <t>Nov</t>
  </si>
  <si>
    <t>Dec</t>
  </si>
  <si>
    <t>Jan</t>
  </si>
  <si>
    <t>Feb</t>
  </si>
  <si>
    <t>Mar</t>
  </si>
  <si>
    <t>Consumer category</t>
  </si>
  <si>
    <t>Agriculture (Total)</t>
  </si>
  <si>
    <t>Industrial HT</t>
  </si>
  <si>
    <t>Performa SoP 015: Release of New Connection status</t>
  </si>
  <si>
    <t xml:space="preserve">Month       </t>
  </si>
  <si>
    <t>Number of Momentary interruptions        Imi</t>
  </si>
  <si>
    <t xml:space="preserve">Sr.
No   </t>
  </si>
  <si>
    <t>Consumer Category</t>
  </si>
  <si>
    <t>No. of faulty meters at the start of the quarter / year</t>
  </si>
  <si>
    <t xml:space="preserve">No. of faulty meters added during the quarter / year     </t>
  </si>
  <si>
    <t>Total no. of defective / faulty Meter</t>
  </si>
  <si>
    <t>No. of faulty Meters repaired and replaced</t>
  </si>
  <si>
    <t xml:space="preserve">No of faulty meters pending at the end of the quarter </t>
  </si>
  <si>
    <t>(3)=(2)+(1)</t>
  </si>
  <si>
    <t>(5)=(3)-(4)</t>
  </si>
  <si>
    <t>Anand</t>
  </si>
  <si>
    <t>Godhra</t>
  </si>
  <si>
    <t>MGVCL</t>
  </si>
  <si>
    <t xml:space="preserve">Baroda (O&amp;M) </t>
  </si>
  <si>
    <t>Baroda City</t>
  </si>
  <si>
    <t>Baroda OM</t>
  </si>
  <si>
    <t>3 PHASE</t>
  </si>
  <si>
    <t>1 PHASE</t>
  </si>
  <si>
    <t>Loose Connection</t>
  </si>
  <si>
    <t>Intruption due to line Break down</t>
  </si>
  <si>
    <t>Intruption due to T/C Fail</t>
  </si>
  <si>
    <t xml:space="preserve">Quality of power supply,ordinary case which require no Augmentation </t>
  </si>
  <si>
    <t>Quality of power supply,ordinary case which require  Augmentation</t>
  </si>
  <si>
    <t>Meters- Stoped/Defective meter</t>
  </si>
  <si>
    <t>Meters- Billing on average basis for &gt; two bills</t>
  </si>
  <si>
    <t>Over head lines - loose wires</t>
  </si>
  <si>
    <t>Over head lines - in adiquate ground clearance</t>
  </si>
  <si>
    <t>Service connections- Modification in connected load</t>
  </si>
  <si>
    <t>Service connections- Name change/reconnection</t>
  </si>
  <si>
    <t>Refund of amount due inregard to temp conn</t>
  </si>
  <si>
    <t>Others</t>
  </si>
  <si>
    <t>Total Complaints
=2+3</t>
  </si>
  <si>
    <t>MINS.</t>
  </si>
  <si>
    <t>HRS.</t>
  </si>
  <si>
    <t>6=4/3</t>
  </si>
  <si>
    <t>Displayed safety posters at various S/dn,Divisions</t>
  </si>
  <si>
    <t>Name of Circle</t>
  </si>
  <si>
    <t>Performa SoP 007: Failure of Power Transformer</t>
  </si>
  <si>
    <t>No. of existing Power Transformers at the start of the quarter / year</t>
  </si>
  <si>
    <t>no. of Power Transformers added during the quarter / year</t>
  </si>
  <si>
    <t>Total number of Power Transformers</t>
  </si>
  <si>
    <t>Total number of   Power transformer failed</t>
  </si>
  <si>
    <t>% failure rate of Power transformer</t>
  </si>
  <si>
    <t>Not required to be submitted by Distribution Licensee if they do not have Power Distribution Transformers</t>
  </si>
  <si>
    <t>Sr.No.</t>
  </si>
  <si>
    <t>Pending complaints of previous qtr.</t>
  </si>
  <si>
    <t>Total 
(5) to (8)</t>
  </si>
  <si>
    <t>Bills- for current bills where  addl information required</t>
  </si>
  <si>
    <t>Bills- for current bills where no addl information required</t>
  </si>
  <si>
    <t>Service connections- where extention of mains is not required</t>
  </si>
  <si>
    <t>Service connections- where extention of mains is required</t>
  </si>
  <si>
    <r>
      <t>Performa SoP 004</t>
    </r>
    <r>
      <rPr>
        <sz val="12"/>
        <rFont val="Trebuchet MS"/>
        <family val="2"/>
      </rPr>
      <t xml:space="preserve"> : Publicity carried out while displaying the contact details of consumer complaints centers</t>
    </r>
  </si>
  <si>
    <t>Nos. of existing Distribution Transformers at the start of the quarter / year</t>
  </si>
  <si>
    <r>
      <t>The quarterly reporting of the year means reporting for the period 1</t>
    </r>
    <r>
      <rPr>
        <vertAlign val="superscript"/>
        <sz val="12"/>
        <color indexed="8"/>
        <rFont val="Trebuchet MS"/>
        <family val="2"/>
      </rPr>
      <t>st</t>
    </r>
    <r>
      <rPr>
        <sz val="12"/>
        <color indexed="8"/>
        <rFont val="Trebuchet MS"/>
        <family val="2"/>
      </rPr>
      <t xml:space="preserve"> Quarter as 
Jan – Mar, 2</t>
    </r>
    <r>
      <rPr>
        <vertAlign val="superscript"/>
        <sz val="12"/>
        <color indexed="8"/>
        <rFont val="Trebuchet MS"/>
        <family val="2"/>
      </rPr>
      <t>nd</t>
    </r>
    <r>
      <rPr>
        <sz val="12"/>
        <color indexed="8"/>
        <rFont val="Trebuchet MS"/>
        <family val="2"/>
      </rPr>
      <t xml:space="preserve"> Quarter as Apr – Jun, 3</t>
    </r>
    <r>
      <rPr>
        <vertAlign val="superscript"/>
        <sz val="12"/>
        <color indexed="8"/>
        <rFont val="Trebuchet MS"/>
        <family val="2"/>
      </rPr>
      <t>rd</t>
    </r>
    <r>
      <rPr>
        <sz val="12"/>
        <color indexed="8"/>
        <rFont val="Trebuchet MS"/>
        <family val="2"/>
      </rPr>
      <t xml:space="preserve"> Quarter as Jul – Sep and 4</t>
    </r>
    <r>
      <rPr>
        <vertAlign val="superscript"/>
        <sz val="12"/>
        <color indexed="8"/>
        <rFont val="Trebuchet MS"/>
        <family val="2"/>
      </rPr>
      <t>th</t>
    </r>
    <r>
      <rPr>
        <sz val="12"/>
        <color indexed="8"/>
        <rFont val="Trebuchet MS"/>
        <family val="2"/>
      </rPr>
      <t xml:space="preserve"> Quarter as Oct – Dec of the year.</t>
    </r>
  </si>
  <si>
    <r>
      <t>N</t>
    </r>
    <r>
      <rPr>
        <vertAlign val="subscript"/>
        <sz val="12"/>
        <color indexed="8"/>
        <rFont val="Trebuchet MS"/>
        <family val="2"/>
      </rPr>
      <t>T</t>
    </r>
    <r>
      <rPr>
        <sz val="12"/>
        <color indexed="8"/>
        <rFont val="Trebuchet MS"/>
        <family val="2"/>
      </rPr>
      <t xml:space="preserve"> - Total no of customers served</t>
    </r>
  </si>
  <si>
    <r>
      <t>N</t>
    </r>
    <r>
      <rPr>
        <vertAlign val="subscript"/>
        <sz val="12"/>
        <color indexed="8"/>
        <rFont val="Trebuchet MS"/>
        <family val="2"/>
      </rPr>
      <t>i</t>
    </r>
    <r>
      <rPr>
        <sz val="12"/>
        <color indexed="8"/>
        <rFont val="Trebuchet MS"/>
        <family val="2"/>
      </rPr>
      <t xml:space="preserve"> - Total no of customers for each momentary interruptions</t>
    </r>
  </si>
  <si>
    <t>ri=Restoration Time for each interruption event</t>
  </si>
  <si>
    <t>Ni= No of Interrupted customers for each sustained Interruption</t>
  </si>
  <si>
    <r>
      <t>N</t>
    </r>
    <r>
      <rPr>
        <vertAlign val="subscript"/>
        <sz val="12"/>
        <color indexed="8"/>
        <rFont val="Trebuchet MS"/>
        <family val="2"/>
      </rPr>
      <t>i</t>
    </r>
    <r>
      <rPr>
        <sz val="12"/>
        <color indexed="8"/>
        <rFont val="Trebuchet MS"/>
        <family val="2"/>
      </rPr>
      <t xml:space="preserve"> - no of interrupted customers for each sustained interruption event</t>
    </r>
  </si>
  <si>
    <r>
      <t>N</t>
    </r>
    <r>
      <rPr>
        <vertAlign val="subscript"/>
        <sz val="12"/>
        <color indexed="8"/>
        <rFont val="Trebuchet MS"/>
        <family val="2"/>
      </rPr>
      <t>T</t>
    </r>
    <r>
      <rPr>
        <sz val="12"/>
        <color indexed="8"/>
        <rFont val="Trebuchet MS"/>
        <family val="2"/>
      </rPr>
      <t xml:space="preserve"> - Total no of customers served      </t>
    </r>
  </si>
  <si>
    <t xml:space="preserve">SoP 011 – C: Momentary Average Interruption Frequency Index (MAIFI)    </t>
  </si>
  <si>
    <r>
      <t>N</t>
    </r>
    <r>
      <rPr>
        <vertAlign val="subscript"/>
        <sz val="12"/>
        <color indexed="8"/>
        <rFont val="Trebuchet MS"/>
        <family val="2"/>
      </rPr>
      <t>mi</t>
    </r>
    <r>
      <rPr>
        <sz val="12"/>
        <color indexed="8"/>
        <rFont val="Trebuchet MS"/>
        <family val="2"/>
      </rPr>
      <t xml:space="preserve"> - Total no of customers for each momentary interruptions</t>
    </r>
  </si>
  <si>
    <t>Remark</t>
  </si>
  <si>
    <t>No. of Complaints redressed during the quarter.</t>
  </si>
  <si>
    <t>Complaints received during the qtr.</t>
  </si>
  <si>
    <t>Nadiad</t>
  </si>
  <si>
    <t>SoP _Proforma 13</t>
  </si>
  <si>
    <t>Performa – SoP 002: Action taken report for safety measures complied for the accidents occurred</t>
  </si>
  <si>
    <t>Location of Accident and details of the victim</t>
  </si>
  <si>
    <t>Date of occurrence</t>
  </si>
  <si>
    <t>Type of Accident</t>
  </si>
  <si>
    <t>Cause of Accident</t>
  </si>
  <si>
    <t>Findings of CEI / EI / AEI</t>
  </si>
  <si>
    <t>Remedies suggested by CEI /EI / AEI in various cases</t>
  </si>
  <si>
    <t>Whether the remedy suggested is complied</t>
  </si>
  <si>
    <t>Action taken to avoid recurrence of such Accident</t>
  </si>
  <si>
    <t>RA=Report Awaited</t>
  </si>
  <si>
    <t>NA=Not Applicable</t>
  </si>
  <si>
    <t>Note:</t>
  </si>
  <si>
    <t>Column (2) - Location of accident: name of town or district specifying whether rural or urban. Also details fot eh victim can be given in brief</t>
  </si>
  <si>
    <t>Column (3) – Date of the occurrence of the accident is to be mentioned.</t>
  </si>
  <si>
    <t>Column (4) - Fatal human and Non fatal human accidents occurring in Department shall be categorized as FHD and NFHD whereas the above accidents occurring Outside the licensee's switchyard shall be categorized as FHO, NFHO and FAO</t>
  </si>
  <si>
    <t>Column (5) – The Distribution Licensee’s view and findings for the cause of the Accident</t>
  </si>
  <si>
    <t>Column (6) – Brief details about the findings given by Chief Electrical Inspector (CEI)</t>
  </si>
  <si>
    <t>Column (7) – Remedies suggested by the CEI for the accident may be explained in brief</t>
  </si>
  <si>
    <t>Column (8) &amp; (9) – The compliance of the remedies by the Distribution Licensee and action taken to avoid such reoccurrence may be discussed in few lines justifying the in-principle cause for accident.</t>
  </si>
  <si>
    <t>The format is to be sent half yearly</t>
  </si>
  <si>
    <r>
      <t>Half yearly reporting in the year means Reporting for the period 1</t>
    </r>
    <r>
      <rPr>
        <vertAlign val="superscript"/>
        <sz val="12"/>
        <color indexed="8"/>
        <rFont val="Trebuchet MS"/>
        <family val="2"/>
      </rPr>
      <t>st</t>
    </r>
    <r>
      <rPr>
        <sz val="12"/>
        <color indexed="8"/>
        <rFont val="Trebuchet MS"/>
        <family val="2"/>
      </rPr>
      <t xml:space="preserve"> January – 31</t>
    </r>
    <r>
      <rPr>
        <vertAlign val="superscript"/>
        <sz val="12"/>
        <color indexed="8"/>
        <rFont val="Trebuchet MS"/>
        <family val="2"/>
      </rPr>
      <t>st</t>
    </r>
    <r>
      <rPr>
        <sz val="12"/>
        <color indexed="8"/>
        <rFont val="Trebuchet MS"/>
        <family val="2"/>
      </rPr>
      <t xml:space="preserve"> July of the year as first six months/ first half of the year and 1</t>
    </r>
    <r>
      <rPr>
        <vertAlign val="superscript"/>
        <sz val="12"/>
        <color indexed="8"/>
        <rFont val="Trebuchet MS"/>
        <family val="2"/>
      </rPr>
      <t>st</t>
    </r>
    <r>
      <rPr>
        <sz val="12"/>
        <color indexed="8"/>
        <rFont val="Trebuchet MS"/>
        <family val="2"/>
      </rPr>
      <t xml:space="preserve"> August – 31</t>
    </r>
    <r>
      <rPr>
        <vertAlign val="superscript"/>
        <sz val="12"/>
        <color indexed="8"/>
        <rFont val="Trebuchet MS"/>
        <family val="2"/>
      </rPr>
      <t>st</t>
    </r>
    <r>
      <rPr>
        <sz val="12"/>
        <color indexed="8"/>
        <rFont val="Trebuchet MS"/>
        <family val="2"/>
      </rPr>
      <t xml:space="preserve"> December of the year as the second six months/second half in the year.</t>
    </r>
  </si>
  <si>
    <t>Domestic</t>
  </si>
  <si>
    <t>Commercial</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</si>
  <si>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</si>
  <si>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</si>
  <si>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</si>
  <si>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</si>
  <si>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</si>
  <si>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</si>
  <si>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</si>
  <si>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</si>
  <si>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</si>
  <si>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</si>
  <si>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</si>
  <si>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  2%</t>
  </si>
  <si>
    <t>Industrial</t>
  </si>
  <si>
    <t>Agricultural</t>
  </si>
  <si>
    <t>Public water works</t>
  </si>
  <si>
    <t>HT consumers</t>
  </si>
  <si>
    <t>HT industrial</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</si>
  <si>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</si>
  <si>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</si>
  <si>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</si>
  <si>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</si>
  <si>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</si>
  <si>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</si>
  <si>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</si>
  <si>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</si>
  <si>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</si>
  <si>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</si>
  <si>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</si>
  <si>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</si>
  <si>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</si>
  <si>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</si>
  <si>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</si>
  <si>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</si>
  <si>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</si>
  <si>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</si>
  <si>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</si>
  <si>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</si>
  <si>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</si>
  <si>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</si>
  <si>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Note:-Not applicable as MGVCL having no power transformer.</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</si>
  <si>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</si>
  <si>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</si>
  <si>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</si>
  <si>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</si>
  <si>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</si>
  <si>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</si>
  <si>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</si>
  <si>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Industrial LT</t>
  </si>
  <si>
    <t>Total</t>
  </si>
  <si>
    <t>2nd Half</t>
  </si>
  <si>
    <t>Annual</t>
  </si>
  <si>
    <t>Safety Meeting with Line Staff at various S/dn,Divisions on Every Monday (Line staff influenced)</t>
  </si>
  <si>
    <t>Year: 2019-20</t>
  </si>
  <si>
    <t>ACTION TAKEN REPORT FOR SAFETY MEASURES COMPLIED FOR THE ACCIDENTS OCCURED IN THE FOURTH QUARTER OF FY 2019-20</t>
  </si>
  <si>
    <t>Nos. of Distribution Transformers added during the 4th quarter / year (2019-20)</t>
  </si>
  <si>
    <t>Total number of Distribution Transformers on March'20</t>
  </si>
  <si>
    <t>January'20</t>
  </si>
  <si>
    <t>February'20</t>
  </si>
  <si>
    <t>March'20</t>
  </si>
  <si>
    <r>
      <rPr>
        <b/>
        <i/>
        <u val="single"/>
        <sz val="14"/>
        <color indexed="8"/>
        <rFont val="Trebuchet MS"/>
        <family val="2"/>
      </rPr>
      <t>Note</t>
    </r>
    <r>
      <rPr>
        <b/>
        <i/>
        <sz val="14"/>
        <color indexed="8"/>
        <rFont val="Trebuchet MS"/>
        <family val="2"/>
      </rPr>
      <t>: Above figures for cummulative accident  are inclusive of 12 Nos. of fatal Human Accident occurred in Private premises - 3 Nos. under Baroda City, 6 Nos under Anand Circle includes 1 No Mechnical accident, 1 No under Nadiad Circle &amp; 2 Nos under Godhra Circle</t>
    </r>
  </si>
  <si>
    <t>buffallo, Pramukhkrupa society, Mahi canal road, Village:petlad, Taluka:Petlad,District:Anand, Petlad-Town sdn.</t>
  </si>
  <si>
    <t>while walking on the road buffallo accidently passed between girder pole and stay of 11kv AB switch structure of 11kv khadana ag fdr, at that time momentary leakage current flows from stay wore and buffalo got electrocuted and died on the spot</t>
  </si>
  <si>
    <t>awaited</t>
  </si>
  <si>
    <t>NA</t>
  </si>
  <si>
    <t>Maintenance carried out</t>
  </si>
  <si>
    <t>(1) Sh. VIKRAMBHAI HIRABHAI KATARA (2) Sh. KANUBHAI KHATUBHAI KATARA, OPP. MAHAKALI MANDIR, Village:KAWANT, Taluka:KAWANT,District:CHHOTAUDEPUR, Kawant sdn.</t>
  </si>
  <si>
    <t>FHO</t>
  </si>
  <si>
    <t>VICTIMS WERE ELECTROCUTED WHILE THEY LIFTING IRON GRILL DOOR FRAME AT TERRACE FROM GROUND LEVLE WHICH ACCIDENTALLY TOUCHES 11KV LIVE CONDUCTOR WHICH WAS 1.64METERS (HORIZONTAL DISTANCE) AWAY OF 11KV KAWANT TOWN FEEDER &amp; DIED AT SITE.</t>
  </si>
  <si>
    <t>victim's fault</t>
  </si>
  <si>
    <t>not taken risk to work near bu line</t>
  </si>
  <si>
    <t>Baroda O&amp;M</t>
  </si>
  <si>
    <t>ARJUNBHAI VASUDEVBHAI BELANI, SAHAJANAND IRISE(UNDER GIDC SDN), Village:VADODARA, Taluka:VADODARA,District:VADODARA, Manjalpur sdn.</t>
  </si>
  <si>
    <t>There is kite Trap in Y phase of 100 kva tc of Sahajanand irise Flat victim came try Remove from it with use of iron pipe that time he comes to contact with live wire of AB switch and such incident occurred victim admitted in Hospital after incident prim</t>
  </si>
  <si>
    <t>Public awareness program for electrical safety carried out</t>
  </si>
  <si>
    <t>FHO-Mahesh Ramanbhai Thakur + NFHO - Ashising Madansing and S.B.Chauhan, Alembic Pharmaceutical Limited Campus, Village:Jarod, Taluka:Waghodiya,District:Vadodara, Halol-Rural sdn.</t>
  </si>
  <si>
    <t>alembic pharma ltd campus with ladder for 26th january celebration,during transportation of ladder accidentally contact with 11KV Bhaniyara line conductor hence they got electrocuted and one person namelly M R Thakur died &amp; other two person are safe</t>
  </si>
  <si>
    <t xml:space="preserve">NA </t>
  </si>
  <si>
    <t>Concern of company are guided  for not to do this type of work  in future and take necessary safety precuation for any work.</t>
  </si>
  <si>
    <t>Dineshbhai Kalusinh Parmar, Baarveeghaa Vistar, Village:Sanali, Mahudha sdn.</t>
  </si>
  <si>
    <t xml:space="preserve">Illegally try to joint DO fuse by climbing on Transformer struture </t>
  </si>
  <si>
    <t>unauthorised work by victim</t>
  </si>
  <si>
    <t>BARIA SHAILESH RAVJIBHAI , PRATAPPURA, Village:PRATAPPURA, Taluka:HALOL,District:PANCHMAHAL, Halol Town sdn.</t>
  </si>
  <si>
    <t>NFHO</t>
  </si>
  <si>
    <t>VICTIM WAS DOING PLASTER WORK ON NEWLY CONSTRUCTED WALL AT SAID LOCATION. HE WAS CLIMBING ON WALL OF HEIGHT APPROX 15 FEET AND THEN STANDING UP ON WALL DURING EXECUTION OF PLASTER WORK. ACCIDENTLY VICTIM WAS CAME IN CONTACT WITH HT CONDUCTOR OF 11 KV SATHROTA AG FEEDER PASSING OVER THE WALL AND GOT ELECTRIC SHOCK.</t>
  </si>
  <si>
    <t>Instruction passed to Victim &amp;  people for not to repeat such action in future.</t>
  </si>
  <si>
    <t>BHAYLABHAI NANABHAI BARIA, VILLAGE MADAMAHUDI, Village:MADAMAHUDI, Taluka:DEV BARIA,District:DAHOD, Devgadh Baria sdn.</t>
  </si>
  <si>
    <t>FHD</t>
  </si>
  <si>
    <t>11KV Bhamaiya and asayadi feeder are originating from santroad SS. He was attending complaint of Broken LT conductor of bhamaiya feeder. While stringing of conductor, Conductor might had swang and touched with 11KV Asayadi AG feeder, which was crossing the said LT line before this location. 11KV Asayadi AG feeder was in single phasing during this time, 11KV current passed through LT line and victim got electrocuted.Tripping on 11KV Asayadi AG feeder was recorded at same time.</t>
  </si>
  <si>
    <t>Line staff strictly  instructed to do work with safety rules as well as safety gadgets</t>
  </si>
  <si>
    <t>SHRI. ALLIYARKHAN AMINKHAN PATHAN, LAHERJI NA MUVADA(BHUTIYA), Village:LAHERJI NA MUVADA(BHUTIYA), Taluka:KAPADWANJ,District:KHEDA, Kapadwanj-E sdn.</t>
  </si>
  <si>
    <t>The victim was working unauthorised to solve the consumer complaint of Sh. J.S.Zala and he had not contacted any one of MGVCL subdivision office of Kapadwanj-East. Hence, without approaching sub division office, he was worked on the line on his own illegaly.  He was trying to repair jumper of D.O. tapping of 11KV Mahadev AGDOM feeder during 1ph power and while working he touched to live phase and got electrocuted and fell down.</t>
  </si>
  <si>
    <t xml:space="preserve">Nadiad </t>
  </si>
  <si>
    <t>Rajeshbhai Bhailalbhai Rathva, Kanetiya Chokdi, Village:Derol, Taluka:Kalol,District:Panchmahal, Kalol sdn.</t>
  </si>
  <si>
    <t>As per site panchnama victim was in drunk condition and he was unauthorised climbing on 11KV TC DP Structure and touch live 11 KV line conductor and got electric shock and fall down from DP Structure and died on the spot.</t>
  </si>
  <si>
    <t>NA,Unauthorised work</t>
  </si>
  <si>
    <t>RATHWA KAMLESHBHAI SURSINGBHAI, Mithali, Village:Mithali, Taluka:CHHOTA UDEPUR,District:CHHOTA UDEPUR, Chotaudepur sdn.</t>
  </si>
  <si>
    <t>11 KV RAJUVANT FEEDER HT OPEN CONDUCTOR BROKEN FROM SHACKLE POLE AND FALLEN ON GROUND.VICTIM TRIED TO MOVE WIRE SIDE BY,HE TRIED TO MOVE WIRE BY NACKED HANDS AND CAME IN CONTACT WITH LIVE WIRE,GOT ELECTRIC SHOCK.</t>
  </si>
  <si>
    <t>Manintenance carried out.</t>
  </si>
  <si>
    <t>HIMATBHAI MALSINGBHAI PANDA, Limdi sdn.</t>
  </si>
  <si>
    <t>,Human fatal electrical accident occurred due to he was contect with broken conductor of 11 kv Singapur jgy fdr .Victim got electrocuted and there is burnton both legs.no tripping recorded.</t>
  </si>
  <si>
    <t>Conductor rejointed and HT  maintenance done</t>
  </si>
  <si>
    <t>AMITBHAI KALUBHAI PARMAR, RUKHADI, Village:RUKHADI, Taluka:JALOD,District:DAHOD, Limdi sdn.</t>
  </si>
  <si>
    <t>He was climbed on 11kv Malvasi fdr jgy pole for conductor joining work at newly erected 11 kv kuni jgy fdr without asking line clear,so victim got electrocuted and there is burnt on right hand and left legs.</t>
  </si>
  <si>
    <t>Unauthorised work</t>
  </si>
  <si>
    <t>Desaibhai. R.Rabari, near Tower, Waghodia, Waghodia sdn.</t>
  </si>
  <si>
    <t>25.03.2020</t>
  </si>
  <si>
    <t>It was raining with wind pressure. Service line insulation opened and touched with street light fixture clamp. Cow came in contact with this Girder pole and accident occurred.,</t>
  </si>
  <si>
    <t xml:space="preserve">Performa SoP 012 : System Losses at EHT/ 11 KV </t>
  </si>
  <si>
    <t>APRIL-19 TO Mar-20</t>
  </si>
  <si>
    <t xml:space="preserve">CALCULATION OF SYSTEM LOSSES AT EHT/ 11 KV </t>
  </si>
  <si>
    <t>Losses in 11 KV System and Connected Equipment</t>
  </si>
  <si>
    <t>i.</t>
  </si>
  <si>
    <t>Energy Delivered into EHT/ 11 KV and LT Distribution System from EHT/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</si>
  <si>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</si>
  <si>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</si>
  <si>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</si>
  <si>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</si>
  <si>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</si>
  <si>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</si>
  <si>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</si>
  <si>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</si>
  <si>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</si>
  <si>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</si>
  <si>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</si>
  <si>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</si>
  <si>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</si>
  <si>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</si>
  <si>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</si>
  <si>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F.Y. 2019-20</t>
  </si>
  <si>
    <t>Quarter</t>
  </si>
  <si>
    <t>Units
Input
(MUs)</t>
  </si>
  <si>
    <t>Units
Billed
(MUs)</t>
  </si>
  <si>
    <t>Billing
Efficiency
%</t>
  </si>
  <si>
    <t>Revenue
Billed
(Rs. Crs)</t>
  </si>
  <si>
    <t>Revenue Collected (Rs. Crs)</t>
  </si>
  <si>
    <t xml:space="preserve"> Collection
Efficiency
%</t>
  </si>
  <si>
    <t>Business Efficiency
%</t>
  </si>
  <si>
    <t>ATC
Loss%</t>
  </si>
  <si>
    <t>C = (B/A)*100</t>
  </si>
  <si>
    <t xml:space="preserve">E </t>
  </si>
  <si>
    <t>F = (E/D)*100</t>
  </si>
  <si>
    <t>G = (C*F)/100</t>
  </si>
  <si>
    <t>H = 100 - G</t>
  </si>
  <si>
    <t>I</t>
  </si>
  <si>
    <t>April</t>
  </si>
  <si>
    <t>May</t>
  </si>
  <si>
    <t>June</t>
  </si>
  <si>
    <t>Q1</t>
  </si>
  <si>
    <t>II</t>
  </si>
  <si>
    <t>Q2</t>
  </si>
  <si>
    <t>2019-20</t>
  </si>
  <si>
    <t>Half Year</t>
  </si>
  <si>
    <t>III</t>
  </si>
  <si>
    <t>October</t>
  </si>
  <si>
    <t>November</t>
  </si>
  <si>
    <t>December</t>
  </si>
  <si>
    <t>Q3</t>
  </si>
  <si>
    <t>IV</t>
  </si>
  <si>
    <t>January</t>
  </si>
  <si>
    <t>February</t>
  </si>
  <si>
    <t>March</t>
  </si>
  <si>
    <t>Q4</t>
  </si>
  <si>
    <t>Year :   April'2019 - March'20</t>
  </si>
  <si>
    <t>NFHD</t>
  </si>
  <si>
    <t>Yes</t>
  </si>
  <si>
    <t>VICTIM'S FAULT</t>
  </si>
  <si>
    <t>LT line maintenance done</t>
  </si>
  <si>
    <t>buffalo, owner: unknown,   zapa valu faliyu, Village:sukhi ni muvadi, Taluka:galteswar,District:kheda, Thasra sdn.</t>
  </si>
  <si>
    <t xml:space="preserve">as par investigation the buffalo is found dead near LT pole aprox. twelve feet away. Actual reason for electrical accident was not found at the location. </t>
  </si>
  <si>
    <t>LEAKAGE CURRENT ON LT pole AND WHICH IS REACHED UPTO WATER TANK WHICH IS 25 FT AWAY TO POLE.BAFFALO WAS REACHED TO DRINK WATER AND GOT ELECTROCUATED</t>
  </si>
  <si>
    <t>CARRY OUT MAINTANANCE OF lt priodically</t>
  </si>
  <si>
    <t xml:space="preserve">yes </t>
  </si>
  <si>
    <t>carry out maintanance of this LT line</t>
  </si>
  <si>
    <t>BABUBHAI CHUNIYABHAI TAVIYAD, TAL GAM, Village:MOTI DHADHELI, Taluka:FATEPURA,District:DAHOD, Fatepura sdn.</t>
  </si>
  <si>
    <t>THE VICTIM HAS CAME IN CONTACT WITH LIVE 11 KV HT CONDUCTOR WITH STEEL ROD IN VERTICAL DIRECTION DURING LIFTING OF STEEL ROD OF OLD STEEL BED ON THE ROOF OF TOOFAN JEEP AND ELECTROCUTED.THEN VICTIM WAS SHIFTED TO SUNDARAM HOSPITAL ZALOD ON DATE 8.4.2019 .</t>
  </si>
  <si>
    <t>FAMILY MEMBERS ARE AWARED TO NOT SEAT ON THE TOP OF THE JEEP WITH MATERIAL AS IT CAN BE DANGEROUS IN FUTURE</t>
  </si>
  <si>
    <t>Camel, owner:  shri bhanwarlal punjaji rabari,  Bhathiji Faliyu, Village:Chorpura, Taluka:Savli,District:Vadodara, Savli sdn.</t>
  </si>
  <si>
    <t>Camel come in contact with 11 KV Gothada JGY feeder HT line &amp; resulting in to death</t>
  </si>
  <si>
    <t>RESTRINGING OF LINE SPAN</t>
  </si>
  <si>
    <t xml:space="preserve"> Baby buffalo(he), owner:  Ramanbhai Shabhai Solanki   Hirapura faliya, Village:satharota, Taluka:Halol,District:Panchmahal, Halol Town sdn.</t>
  </si>
  <si>
    <t>The TAD Tree branch fallen on live 11 KV Mandavi feeder and conducter broken,the  baby buffalo came in contact with live conducter and got electrocuted.</t>
  </si>
  <si>
    <t>Conductor rejointed and tharoughly  HT maintenance done</t>
  </si>
  <si>
    <t>KISANBHAI BANSIBHAI TALAPADA, Talapda faliyu, Village:Kharenti, Taluka:Matar,District:Kheda, Limbasi sdn.</t>
  </si>
  <si>
    <t>At That Accident place Raysangbhai Umedbhai Thakor(Solanki) was use private wire for unauthorized use of electricity from LT line psc pole for playing DJ music system. Victim was playing near this private wire &amp; accidently touch Private wire &amp; got electri</t>
  </si>
  <si>
    <t>Raysangbhai Umedbhai Thakor (Solanki) was used private wire for unauthorized use of electricity from LT line psc pole for playing DJ music system . Victim was playing near this private wire &amp; got electric shock.</t>
  </si>
  <si>
    <t>To Follow the safety measures related to safety and  supply regulation act-2010.,regulation 12 and regulation-13</t>
  </si>
  <si>
    <t>due to anauthorized work.</t>
  </si>
  <si>
    <t>rangitbhai jalambhai parmar, bhoipura road, Village:sureli, Taluka:umreth,District:anand, Umreth R sdn.</t>
  </si>
  <si>
    <t>incidence came to knowledge through police, victim was seated on 'ICHER loading tempo' with over height goods( tobacco) came in contact of 11 kv HT line of Dhuleta JGY feeder at vill. Sureli-Bhoipura.</t>
  </si>
  <si>
    <t>11 KV HT Line restringigng Work Carried Out and Both side Proving Extension V-Cross Arm.</t>
  </si>
  <si>
    <t>SOLANKI PANKAJBHAI PRAKASHBHAI, TOYANI,VAVADI FALIYA, Village:TOYANI, Taluka:devgadhbaria,District:dahod, Devgadh Baria sdn.</t>
  </si>
  <si>
    <t>PVT-FHO</t>
  </si>
  <si>
    <t>accident occurred on dt.16.05.2019 at.village toyani @10.30 am to mr.pankajbhai prakashbhai solanki age@21 years.Intimation of this accident known through news papers on dated 18.05.2019 from divya bhaskar. As per first information, the victim might have got electrocuted while he was repairing bulb holder with live wire and came in contact with live wire of electric board. Residential connection existing on Toyani HGY fdr. Service line and meter found OK.</t>
  </si>
  <si>
    <t>PROPER GUIDANCE IS GIVEN TO FAMILY MEMBERS OF VICTIM TO NOT DO ANY ELECTRICAL WIRING/INSTALLATION WORK WITHOUR KNOWLEDGE IN FUTURE</t>
  </si>
  <si>
    <t>Ratanbhai Kalubhai Damor, GMM Compound, Nr R &amp; D Office, Village:Karamsad, Taluka:Anand,District:Anand, V.V.Nagar sdn.</t>
  </si>
  <si>
    <t>During manually boaring work under GMM factory Compound, digging tool may have damaged underground cable of internal wiring and got electrocuetd.</t>
  </si>
  <si>
    <t>Accident In Private Premisses &amp; Private Wiring. Party fault.</t>
  </si>
  <si>
    <t>ZALA RATANSINH SOMSINH, chikhlod, Village:chikhlod, Taluka:kapadvanj,District:kheda, Kapadwanj-East sdn.</t>
  </si>
  <si>
    <t xml:space="preserve"> A NON FATAL DEPARTMENTAL HUMAN ELECTRICAL ACCIDENT OCCURED TO SHRI. ZALA RATANSINH SOMSINH(EMP NO-7984) ALM OD K'WANJ EAST S/DN, AT VILL- CHIKHLOD WHILE RE-STRINGING THE 11KV VADOL AG DOM FEEDER .  </t>
  </si>
  <si>
    <t>safety aspect is discussed.</t>
  </si>
  <si>
    <t>ASHOKBHAI RAMABHAI BHOI, LOL PURA AT KAHANVADI, Village:KAHANVADI, Taluka:ANKLAV,District:ANAND, Anaklav sdn.</t>
  </si>
  <si>
    <t>SITE VISIT AS PER PRESS APPEAR ON DATE 22.05.19 ,AS PER STATEMENT OF EYE WITNESS ON DTD 21.05.19 AT APPROXIMENT 07:50 AM SHRI ASHOKBHAI RAMABHAI BHOI STANDING ON LEFT SIDE OF TRUCK RESTING HIS LEFT HAND ON METAL BODY SIMULTANEOUSLY DRIVER OF TRUCK ELEVETED HAUDRAULIC TRALLY, WHICH TOUCHED THE 11KV LINE OF BHANPUR AG FEEDER WHICH CAUSES ELKECTRIC SHOCK TO VICTIM.</t>
  </si>
  <si>
    <t>Public awareness is given to local people at accident site</t>
  </si>
  <si>
    <t>NIRAVBHAI JIGNESHBHAI BARIYA, FARM OF NAGINBHAI CHHAGANBHAI BARIYA, VILL:BORTALAV, Village:BORTALAV, Taluka:SANKHEDA,District:CHHOTAUDEPUR, Sankheda sdn.</t>
  </si>
  <si>
    <t>Victim was removing dried plants of cotton with "khurpi" under the 11KV Nandpur AG feeder and come in contact with live phase of the feeder. Victim got fell down due to electroculated and admitted to hospital.</t>
  </si>
  <si>
    <t>SHIVKUMAR BABULAL BHARTI, BHATHUJI NAGAR, Village:VADODARA, Taluka:VADODARA,District:VADODARA, Alkapuri sdn.</t>
  </si>
  <si>
    <t>By verifiying the site it has seen that victim was repairing the switch board at his premises and he might have touched the flexible wire and got electrocuted.</t>
  </si>
  <si>
    <t>private premises accident.</t>
  </si>
  <si>
    <t xml:space="preserve">2nos of Buffalo of Shri Kanubhai Bhikhabhai Rabari, VDTC -Nr Water Tank, Village:Gada, Taluka:Sojitra,District:Anand, </t>
  </si>
  <si>
    <t>During detail investigation it is found that leakage current from LT ABC due to damaged insulation and accidend occured to animals.</t>
  </si>
  <si>
    <t xml:space="preserve">Maintenance carried out </t>
  </si>
  <si>
    <t>cow, owner: Arjunbhai Hirabhai Bharvad   ,. Nr House No. B/9, Bajrang Nagar, Village:Danteshwar, Taluka:Vadodara,District:Vadodara, Lalbaug sdn.</t>
  </si>
  <si>
    <t xml:space="preserve">one of our service line on LT pole touch with fabrication and current leakage through Street light GI Wire and cow get elctrode and died </t>
  </si>
  <si>
    <t>rectification done for street light leakage.</t>
  </si>
  <si>
    <t>Cow, owner:  Kalyansinh Ratansinh Solanki                                                                         ,Fataji Na Gorada, Village:Fataji Na Gorada, Taluka:Lunawada,District:Mahisagar, Lunawada-1 sdn.</t>
  </si>
  <si>
    <t xml:space="preserve">Leakage from cable (towards the pole SMC) to GI of service wire catering power to the consumer. The power passed through GI to the iron structure of consumer premises. The victim animal came in contact of the structure and got electrocuted. </t>
  </si>
  <si>
    <t>Leackage service wire is replaced</t>
  </si>
  <si>
    <t>Hemendrabhai Jashbhai Marwadi, Raj Rajeswari Mandir,Boriya-Napa Road, Village:Boriya, Taluka:Petlad,District:Anand, Petlad-Rural sdn.</t>
  </si>
  <si>
    <t>Victim Comes in Contact With Live HT Wire of Boriya AG Feeder While Cleaning of metal sheet fitted on roof of Ashram, head of victim was touched to live conductor of 11KV Boriya AG feeder and got electrocuted.</t>
  </si>
  <si>
    <t>Maintenance carried out and suggested to shift line</t>
  </si>
  <si>
    <t>Bullock, owner-Bharatbhai Punjabhai Ninama, Dungari faliyu, Village:Zalod, Taluka:Zalod,District:Dahod, Zalod.</t>
  </si>
  <si>
    <t>DUE TO LT POLE LEACKGE CURRENT THROUGH LT JUMPER TOUCH WITH U CLAMP WITH GI WIRE AND BECAUSE OF IT BULLOCK GOT ELECTROCUTED and Died FROM 2 METER DISTANCE.</t>
  </si>
  <si>
    <t>LT JUMPER IS MADE OK AND CURRENT LECKAGE PATH IS STOPPED</t>
  </si>
  <si>
    <t>GOAT, owner:     Punambhai Bhayajibhai Raval                                                   ,Kothamba Near Petrol pump, Village:Kothamba, Taluka:Lunawada,District:Mahisagar, Kothamba sdn.</t>
  </si>
  <si>
    <t>at: Kothamba Petrol pump JGY TC LT Line on fallen Tree due to wind. and conductor snapped &amp; fallen on Goat and Goat electrocuted and died.</t>
  </si>
  <si>
    <t>Tree cutting and LT line conductor rejointed and maintenance done</t>
  </si>
  <si>
    <t>SHRI. VIJAYBHAI NARANBHAI PATEL &amp; SHRI. RANJITBHAI RAMSANGBHAI RATHOD, IN AG LAND OF SHRI. NITINBHAI MOTIBHAI PATEL, Village:MORAJ, Taluka:TARAPUR,District:ANAND, Tarapur sdn.</t>
  </si>
  <si>
    <t xml:space="preserve">SHRI. VIJAYBHAI N.PATEL &amp; RANJITBHAI R. RATHOD BOTH LABOURS ARE TIDING UP THE BUNDLE OF GRASS IN NITINBHAI M PATEL FIELD AT VILL-MORAJ DURING TIDING UP THE GRASS BUNDLE BY WOODEN PRESS M/C BY USING SMALL GI WIRE JUMPED &amp; CAME CONTACT WITH LIVE WIRE OF 11 </t>
  </si>
  <si>
    <t>NIPRALI PANKAJ SHAH, MAHAKALI TEMPLE TC, Village:CHHOTA UDEPUR, Taluka:CHHOTA UDEPUR,District:CHHOTA UDEPUR, Chhota udepur sdn.</t>
  </si>
  <si>
    <t xml:space="preserve">DRY CLOTH FALL ON TRANSFORMER &amp; TRY TO TAKE CLOTH WITH PRIVATE EQUIPMENT AND GOT IN CONTACT WITH LIVE WIRE </t>
  </si>
  <si>
    <t>COW, OWNER- HATHILA SATISHBHAI HARSINGBHAI , KARATH KHEDA FLY NATIONAL HIGHWAY ZALOD-DAHOD ROAD TC CENTER , Village:KARATH, Limdi sdn.</t>
  </si>
  <si>
    <t xml:space="preserve">COW PASSING UNDER 10KVA STREET LIGHT TC CENTER DURING RAIN &amp; CYCLONE COW DEID ACTUAL REASON AFTER P M REPORT </t>
  </si>
  <si>
    <t>TC MAINTENANCE DONE WITH RE ACTIVATING THE EARTHING</t>
  </si>
  <si>
    <t>Sureshbhai Ramanbhai Dantani, Vada Bajar umreth town, Village:Umreth, Taluka:Umreth,District:Anand, Umreth Town sdn.</t>
  </si>
  <si>
    <t>leakage current from LT ABC joint through messanger wire through girder pole and due to this victim got electric shock.</t>
  </si>
  <si>
    <t xml:space="preserve">1.Removed the Bird's nest and Covering all joints by providing  new PVC tape and lline Petrlling Work carried out and confirm that at No Leakage Current found at Same Place.  </t>
  </si>
  <si>
    <t>Buffalo, owner-PARMAR ARJUNSINH HIMATSINH, BALETIYA SIM AREA, Village:BALETIYA, Taluka:KALOL,District:PMS, Kaalol sdn.</t>
  </si>
  <si>
    <t>DUE TO LEAKAGE CURRENT OF SHORT MOTOR OF PARTY SIDE BUFFALOW CAME IN CONTACT WITH GI EARTHING OF TC</t>
  </si>
  <si>
    <t>leakage from Private premisis</t>
  </si>
  <si>
    <t>COW(BLACK) OF RAMESHBHAI SHANABHAI TADVI, HARESHVAR, Village:HARESHVAR, Taluka:SANKHEDA, Sankheda sdn</t>
  </si>
  <si>
    <t>Due to broken of side clamp of V cross arm of 11KV Rustampur Ag feeder, both conductors with pin binding step down at the ground clearance of @4.5 feet . Cow while grasing accidentaly touch the live wires and got electroculated.</t>
  </si>
  <si>
    <t>REFITTING OF SIDE CLAMP &amp; RESTRINGING OF CONDUCTOR</t>
  </si>
  <si>
    <t>Ashwinbhai Punambhai Talpada, Taluka:Anand,District:AnandPremises of Jyoti Pvt Ltd, Village:Mogar, Vasad sdn.</t>
  </si>
  <si>
    <t>as informed by police department, Said person was plucking Mangoes from tree at JSL limited premises with help of aluminium rod, due to long length i.e. 17.5 feet, of rod he lost his balance and rod touched to 11KV Ramnagar feeder and got electrocuted.</t>
  </si>
  <si>
    <t>BUFFALO OWNER NAME SHANABHAI CHAGANBHAI ZALA, DEVPURA, Village:TRANOL, Taluka:ANAND,District:ANAND, Anand-south sdn.</t>
  </si>
  <si>
    <t>At Devpura Village Tranol on dt-18/06/2019. Due to heavy wind pressure and strom held on dt-18/06/2019 approximate time 12:00 noon. The neutral wire of LT Line was broken and directly contacted to ground. The said buffalo came in contact with this brok</t>
  </si>
  <si>
    <t>LT Wire Line Restringing Work Carried Out and Public Awarness given To Local Public to not tie animal near to LT/ HT Pole</t>
  </si>
  <si>
    <t>GOAT OF SMT SHANTABEN SOMABHAI VASAVA, NEAR ANJANIJAYO MILL, Village:SAVLI, Taluka:SAVLI,District:VADODARA, Savli sdn.</t>
  </si>
  <si>
    <t xml:space="preserve">IN CYCLONE, THREE LT LINE CONDUCTOR WIRE BROKEN DUE TO TREE FALLS ON CONDUCTOR. THE BROKEN CONDUCTOR WIRE WAS FALLEN ON LAND. DURING 08 NO`S GOATS EATING GRASS, ACCIDENTALLY CAME IN CONTACT WITH THIS WIRE &amp; GOT ELECTROCUTED. ALL 08 NO`S GOAT DIED IN THIS </t>
  </si>
  <si>
    <t>REJOINTNING OF CONDUCTOR &amp; SPAN RESTRINGGING</t>
  </si>
  <si>
    <t>she buffalo of Shri Ramabhai Nathabhai Solanki, TRANSFORMER CENTER, Village:KHARSALIYA, Taluka:KALOL,District:PANCHMAHAL, Vejalpur sdn.</t>
  </si>
  <si>
    <t>Water was accumulated near transformer center and she buffalo was passing nearer to transformer center and at that time momentary leakage current may be passed through neutral earthing to water to she buffalo body and died.No any leckage current found.</t>
  </si>
  <si>
    <t>LT and TC  maintenance done, earthing reactivated</t>
  </si>
  <si>
    <t>VONODBHAI RAJPUT, PLOT NO:-97, POR INDUSTRIAL PARK, POR, Village:POR, Taluka:VADODARA,District:VADODARA, Jambuva sdn.</t>
  </si>
  <si>
    <t>The victim was working on compound wall of company for measurement of metal shed with metal tape. While taking measurement his metal tape came in contact with live wire due to which he got electrocuted and fell down on ground.</t>
  </si>
  <si>
    <t>2 no Buffallow female, owner: DEVJIBHAI RANCHHODBHAI BHARVAD                                     ,  Jetpur(Du)Navi falia, Village:Jetpur(Du)Navi falia, Taluka:Limkheda,District:Dahod, Limkheda sdn.</t>
  </si>
  <si>
    <t>conductor slipped from pin insulator and hanging about 3 to 4 feet hight from land .in this time suddenly buffallo came in contact with live conductor of HT line and get electrocuted and died on the spot</t>
  </si>
  <si>
    <t xml:space="preserve">CONDUCTOR REJOINTED AND THAROUGHLY MAINTENANCE OF THE SAID TAP LINE IS DONE </t>
  </si>
  <si>
    <t>Buffallo(Male-1 &amp; Female-1), owner:RAVAT MATHURBHAI TITABHAI   , Dabhda Bhagat falia, Village:Dabhda, Taluka:Limkheda,District:Dahod, Limkheda sdn.</t>
  </si>
  <si>
    <t>May be DO fuse blasted on DO tapping as jumper touch with fabrication and return power came from another two phase..In this time two buffallo was grazing in this farm and farm was also wat due to rain, so both buffalo might be electrocuted due to leakage</t>
  </si>
  <si>
    <t>D.O FUSE REWIRED &amp; REJUMPERED AND MAINTENANCE DONE OF THE SAID D.P</t>
  </si>
  <si>
    <t>arjunbhai Bhikhabhai vaghela, Madhav nagar, Village:Dashrath, Taluka:vadodara,District:vadodara, Chhani sdn.</t>
  </si>
  <si>
    <t>Victim Work under dashrath grampanchyat electrical street light Complain work ( Temp. base) on 24.6.19 during the work of street light maintenance on street light pole at madhav nagar society road he touch nearby passing 11kv ht line .ON DT 25/06/2019 TI</t>
  </si>
  <si>
    <t>Cow, owner:  no owner found (unknown) , ,OPP. PLOT NO:-395, POR GIDC, Village:POR, Taluka:VADODARA,District:VADODARA, Jambuva sdn.</t>
  </si>
  <si>
    <t>A cow came in contact with GI Wire of TC Structure. and got electrocuted and died.The reason of its death was leakage current passing through GI wire because of touching of deteriorated LT ABC Cable with messenger wire connected with GI wire.</t>
  </si>
  <si>
    <t>INSULATION PROVIDE GI WIRE &amp; JOINTNING OF CONDUCTOR</t>
  </si>
  <si>
    <t>Bullock of Sh. Bariya Abhabhai Amerbhai, Nr. the farm of Bariya Dalsukhbhai Kesarabhai, Village:Rambhemna Muvada, Taluka:Santrampur,District:Mahisagar, Santrampur-2 sdn.</t>
  </si>
  <si>
    <t>At the time of grass feeding, Bullock came in contact with Neutral Earthing wire of Transformer Centre.</t>
  </si>
  <si>
    <t>Transformer Earthing  reactivated</t>
  </si>
  <si>
    <t>buffalo, owner-Chavada Gokalbhai P home ,gangapura , Village:shahpur, Taluka:kathlal ,District:kheda, Kathlal-1 sdn.</t>
  </si>
  <si>
    <t>due to rain and wind, tree branch fallenon 4-w AG LT line, resulting in to snapping of top conductor. The buffalo came in contact of snapped conductor and electrocuted.</t>
  </si>
  <si>
    <t>maintenance carried out.</t>
  </si>
  <si>
    <t>Jitsinh Ratansinh Solanki, Axarbaug Sim Vistar, Village:Badalpur, Taluka:Borsad,District:Anand, Ras sdn.</t>
  </si>
  <si>
    <t>This office came to know through Virsad Police station letter about supply existance certificate on 25.6.19.The Victim got shock during switchboard repairing in his house.</t>
  </si>
  <si>
    <t>He Buffalo, owner-Bhagvtiprasad h vyas, Outside Hirabhagol Near Sauchalay,, Village:Dabhoi, Taluka:Dabhoi,District:Vadodara, Dabhoi-Town sdn.</t>
  </si>
  <si>
    <t>buffalo came in contact with the LT RSJ pole on which 1phase 2 wire LT AB Cable Insulation Damaged and Touch with U clamp, So Leakage current passed through RSJ pole and got electrocuted. Regarding the accident party has not informed to Sub Divisio</t>
  </si>
  <si>
    <t>PROVIDE NEW LT INSULATOR ON POLE</t>
  </si>
  <si>
    <t>BULLOCK, owner-  Damor Jesingbhai Virsingbhai   ,DAMOR FALIYA, Village:SHANBARA, Taluka:SANTRAMPUR,District:MAHISAGAR, Santrampur-2 sdn.</t>
  </si>
  <si>
    <t>Due to sanpping of Gadiya AG conductor touch with LT single phase line to bullock an fatal animal accident was occured.l</t>
  </si>
  <si>
    <t>Conductor rejointed HT  maintenance done</t>
  </si>
  <si>
    <t>Buffalo, owner- RATESINH BADESINH CHAUHAN, FULJI NA MUVADA, Village:FULJI NA MUVADA, Taluka:KAPADVANJ,District:KHEDA, Kapadwanj-west sdn.</t>
  </si>
  <si>
    <t>Today cyclone and windy atmospheric condition is taken place in Kapadwanj Taluka. Due to this Cyclone and heavy wind the tamarind tree which was near this LT line was accidently fallen on the LT 3 phase 4 wire line so one phase of LT line was broken.</t>
  </si>
  <si>
    <t>Buffalo, Owner- Shri Girjaben Rathodiya, Bhilapur Bus Stand, Village:Bhilapur, Taluka:Dabhoi,District:Vadodara, Dabhoi-Rural sdn.</t>
  </si>
  <si>
    <t>A fatal Animal -Buffalo Accicdent occured below TC structure of 100 KVA may be due to leakaege current. TC Struture and 11 KV Palaswada AG feeder passing through it all found OK no any conductor or wire broken. So accident may be due to leakage current.</t>
  </si>
  <si>
    <t>Buffalo, Owner - Dhulabhai Dudhabhai Bharavad, Padvaniya Road, Loc No MNJ/TC 035, Village:Umreth, Taluka:Umreth,District:Anand, Umreth-Town sdn.</t>
  </si>
  <si>
    <t>Return power on Neutral came through defective service cable in LT Line, Extra GI Wire was touching to stay wire and Neutral. Buffalo touched the stay of Transformer and electrocuted</t>
  </si>
  <si>
    <t>New Service Line Provided and Providing 01 no insulator to Stay and tightning Work Carried out ot GI Wire and neutral Wire.</t>
  </si>
  <si>
    <t>Buffalo , owner: Dilipsinh Takhatsinh Parmar, patel faliya, Village:Desan, Taluka:Bodeli,District:Chhotaudepur, Kosindra sdn.</t>
  </si>
  <si>
    <t>Ag LT line conductor was snapped on the ground, and buffalo accidentally touched to live conductor and got electroculated</t>
  </si>
  <si>
    <t>CHETANABEN BHARATBHAI BHARVAD, VARSOLA PRIMARY SCHOOL COMPOUND, Village:VAROLA, Taluka:MAHEMDAVAD,District:KHEDA, M'bad sdn.</t>
  </si>
  <si>
    <t xml:space="preserve">IN PRIMARY SCHOOL NEAR COMPOUND WALL 4W LT AB CABLE PASSING. DUE TO MONKEY JUMPING ON AB CABLE 4W AB COMES DOWN 3.5 FT ABOVE GROUND WITH BROKEN GAUARD WIRE.VICTIM MAY TOUCH THIS AB CABLE AND GET SHOCK ON BOTH HANDS. </t>
  </si>
  <si>
    <t>Due to jumping of monkey on LT 3ph AB cable, insulation was damged and came in contact with guard wire and victim came in contact with guard wire and electroculated</t>
  </si>
  <si>
    <t>Regular maintanancew of LT line and tree cutting</t>
  </si>
  <si>
    <t>Tree cutting done</t>
  </si>
  <si>
    <t>COW OF Shri KANUBHAI VIRABHAI BHARVAD, KINKHLOD CHOKADI, Village:KINKHLOD, Taluka:BORSAD,District:ANAND, Anklav sdn.</t>
  </si>
  <si>
    <t>Date. 29.06.2019 Due to conducotr snapped on LT line duto tree branches fallen on LT line Of 11 Kv Bamangam JGY FDR.</t>
  </si>
  <si>
    <t>Regular tree cutting near line to be done</t>
  </si>
  <si>
    <t>yes</t>
  </si>
  <si>
    <t>2 Buffalos of owner Shri Ashoksinh Balvantsinh Solanki, Open farm at Bharatsinh Parvatsinh Solanki, Village:Bhadroli Bhujarg, Taluka:Kalol,District:Panchmahal, Kalol sdn</t>
  </si>
  <si>
    <t>LT line conductor of 63 kva tc of 11 kv jantral ag feeder is broken from pole and laid down on land. 2 buffelows came in contact with live wire and met with an accident.</t>
  </si>
  <si>
    <t>COW OF GOVINDBHAI RAVABHAI RABARI, NEAR SMASHAN , Village:GAMBHIRA, Taluka:ANKLAV,District:ANAND, Anklav sdn.</t>
  </si>
  <si>
    <t>AS PER STATEMENT OF EYE WITNESS CUREENT LEAKAGE FROM TC DP STRUCTURE FIXED ON RSJ POLE, THE VICTIM(COW) PASSING NEAR BY POLE MIGHTBE TOUCH THE POLE &amp; GOT ELECTROCUTED BUT AT THE TIME OF VISIT BY ENGINEER AND LINE STAFF NO ANY LEAKAGE CURRENT FOUND. ACCIDE</t>
  </si>
  <si>
    <t>Regular TC maintenance to be done</t>
  </si>
  <si>
    <t>TC maintenance completed</t>
  </si>
  <si>
    <t>Buffalo of OWNER NAME- ARVINDBHAI PUNJABHAI SOLANKI, LAKHA BHAGAT NA MUVADA(GAROD), Village:LAKHA BHAGAT NA MUVADA(GAROD), Taluka:kapadvanj,District:KHEDA, Kapadwanj-East sdn.</t>
  </si>
  <si>
    <t>A tree branch fallen on LT conductor of village TC of Agraji Na Muvad connected on Dantali JGY feeder. Which resulted in to snapping of conductor on Buffalo and electrocuted.</t>
  </si>
  <si>
    <t>Due to heavy wind and rain tree branch fallen on the open Lt line &amp; LT conductor was snapped and victim came in contact with live LT broken wire &amp; got electroculated</t>
  </si>
  <si>
    <t>Regular maintanancew of LT line and tree cutting carried out</t>
  </si>
  <si>
    <t>Cow,Owner Shri Tirlabhai Bhangdabhai Bhilala, Akotadar MP Vasahat-2, Village:Akotadar, Taluka:Dabhoi,District:Vadodara, Dabhoi-Rural sdn.</t>
  </si>
  <si>
    <t>Cow Accicdent occured below vill TC structure of 10 KVA may be due to leakaege current. TC Struture and 11 KV Tarsana JGY feeder passing through it all found OK no any conductor or wire broken. So accident may be due to leakage current.</t>
  </si>
  <si>
    <t>na</t>
  </si>
  <si>
    <t>reactivation of earthing</t>
  </si>
  <si>
    <t>Calf,  In the farm of Giravatsinh Pratapsinh Rathod , Utrediya road , Kandach, Village:Kandach, Taluka:Kalol,District:Panchmahal, Kalol sdn.</t>
  </si>
  <si>
    <t>LT ab cable phase wire insulation damanged and short with lt pole u clamp. Gire wire connected with u clamp. So leakage current flows in earthing GI wire. Calf came in contact with GI wire and got an electric shock.</t>
  </si>
  <si>
    <t>Narendrabhai Bhayajibhai Rathod, Narendrabhai Bhayajibhai Rathod house , Indira colony , Nr. kandach road, Village:Delol, Taluka:Kalol,District:Panchmahal, Kalol sdn.</t>
  </si>
  <si>
    <t>Victim was repairing of plastic tadpatri on roof of hutment , meanwhile he came in contact with 11 kv and got electric shock.</t>
  </si>
  <si>
    <t>Buffalo of Chandrakantbhai Ranchhodbhai Patanvadiya, Vadhvana Navi nagri, Village:Vadhvana, Taluka:Dabhoi,District:Vadodara, Dabhoi-Rural sdn.</t>
  </si>
  <si>
    <t>Buffalo fatal accident below 100 KVA TC structure of 11 KV MALU AG FEDDER UNDER DABHOI-R SDn may be due to leakage current.</t>
  </si>
  <si>
    <t>BUFFALO OF SHRI RAMESHBHAI HIRABHAI PATEL, NEAR PANAM RIVER, Village:GAMDI, Taluka:D'BARIA,District:DAHOD, Santrod sdn.</t>
  </si>
  <si>
    <t>The PSC Pole of Tap line of 11KV Asaydi AG feeder at Gamdi Village near Panam river is tilted at ground level suddenly due to rain and wind pressure. The stay set is also removed by nearby farm owner. Meanwhile buffalo may came in contact with live conductor and electrocuted.</t>
  </si>
  <si>
    <t>Strengthning of pole done and HT  line maintenace done</t>
  </si>
  <si>
    <t>KALSINGBHAI DITABHAI DAMOR, SUDIYA CHREL SLY , Village:SUDIYA, Taluka:SINGWAD,District:DAHOD, Limdi sdn.</t>
  </si>
  <si>
    <t>ON DATE 04.07.2019 VICTIM KALSINGBHAI DITABHAI DAMOR ILLGELY CLIMED ON PSC POLE AND CONTACT LIVE TWO WIRE LT LINE AND GOT ELECTROCULATED</t>
  </si>
  <si>
    <t>Accident due to safety violation by victim.</t>
  </si>
  <si>
    <t>ROHIT PRAKASHBHAI KABHAIBHAI, KOSINDRA ROHIT VAS, Village:KOSINDRA, Taluka:ANKLAV,District:ANAND, Anklav sdn.</t>
  </si>
  <si>
    <t>ACCIDENT OCCURED ON 1PH 2W OPEN LT LINE OF 11 KV KOSINDRA JGY FDR. AS PER INFORMATION RECEIVED FROM NEIGHBOUR, VICTIM WAS CLIMBED ON BATHROOM TO SPRINKLE WATER ON NEWLY CONSTRUCTED SLAB AND MIGHT ELECTROCUTED BY TOUCHING WITH OPEN LT LINE PASSING ABOVE BATHROOM AND FELL DOWN. BECOME UNCONCIOUS AFTER INCIDENCE AND LATER DIED.</t>
  </si>
  <si>
    <t>Maintenance and coversion from open line to ABC done</t>
  </si>
  <si>
    <t>2-Buffalow,OWNER: Shanabhai Jethabhai Koli, bhilvaniya sim, Village:bhilvaniya, Taluka:BODELI,District:CHHOTAUDEPUR, Bodeli sdn.</t>
  </si>
  <si>
    <t>Due to broken of conductor from mid span of Lt line 11kv Athawali AG dom feeder at Vill. Bhilvaniya due to heavy wind on 2 nos buffalo grassing under the line accidentally touched the live conductor and got electroculated</t>
  </si>
  <si>
    <t>jointing of conductor &amp; insulation provided</t>
  </si>
  <si>
    <t>Rajput Mahendrasinh Mansinh, Vrajbhumi complex, Village:V V Nagar, Taluka:Anand,District:Anand, VV Nagar sdn.</t>
  </si>
  <si>
    <t>Victim was working for tiles fitting at second floor of new constructed apartment, to get power from ground floor electrical point to second floor, victim threw flexible extension wire from balcony  and that flexible cable touched to open live 11 KV conductor and got electrocuted.</t>
  </si>
  <si>
    <t>awerness given to contractor to avoid such type of accident in future.</t>
  </si>
  <si>
    <t>Buffalo of Sh.    Chaturvhai Rayajibhai Talpada , varsada, Village:varsada, Taluka:tarapur,District:anand, Tarapur sdn.</t>
  </si>
  <si>
    <t>due to the unauthorized extension of street light wire from DISCOM open line, street light phase wire might came in contact with GI wire of pole she buffalo should came contact with leakage current passing through GI wire &amp; got electrocuted.</t>
  </si>
  <si>
    <t>unauthorized extension of street light was removed from discom open line</t>
  </si>
  <si>
    <t>(1) Fatal -Alpeshbhai manubhai shiroya (2) Non-fatal -Vajesinh Shankarabhai Parmar, Kotambi School road,House, Village:Kotambi, Taluka:waghodiya,District:vadodara, Chhani sdn.</t>
  </si>
  <si>
    <t>During work at house compund,erection of iron plate roof top.Iron plate cut the service line wire and got electrical accident.</t>
  </si>
  <si>
    <t xml:space="preserve">conduit pipe provide at sarvice </t>
  </si>
  <si>
    <t>COW OF KANUBHAI DHUNABHAI BHARWAD, Nagarpalika Garbage dumping site, Village:KAMLA, Taluka:NADIAD,District:NADIAD, Nadiad-Rural sdn.</t>
  </si>
  <si>
    <t>DUE TO HEVY RAIN 11KV BILODRA AG FDR CONDUCTOR SNAPPED &amp; COW WERE ACCIDENTLLY CAME IN CONTACT WITH SNAPPED CONDUCTOR &amp; ELECTOCULTED</t>
  </si>
  <si>
    <t>Pending</t>
  </si>
  <si>
    <t>Maintenance carried out.</t>
  </si>
  <si>
    <t>COW OF SHRI BHARVAD KALUBHAI BHIKHABHAI, NR. DAIRY TC, Village:VALANDAPURA, Taluka:TARAPUR,District:ANAND, Tarapur sdn.</t>
  </si>
  <si>
    <t>DUE TO ANOTHER CONSUMER SERVICE WIRE BURNT AND SHORT AND JOINT WITH FEJ AND NYUTRAL HENCE RETURN POWER THROUG NYUTRAL BACK TO TRANSFORMER AND LEAKAGE CURENT PASS THOURGH ON GROUND. AND ACCIDENT OCCURED</t>
  </si>
  <si>
    <t>burnt service line was replace with new one</t>
  </si>
  <si>
    <t>2-Billocks, owner: Sh. Chhaganbhai.R.Baria,  AMBLI FALIYU, Village:KHANPATLA, Taluka:GHOGHAMBA,District:PANCHMAHALS, Ghoghamba sdn.</t>
  </si>
  <si>
    <t>2 NOS OF BULLOCKS DIED DUE TO SHOCK OF EARTH CURRENT CAUSED BY PUNCTURE OF DISC INSUIATOR ON NEARBY RSJ GIRDER AND EARTH CURRENT CARRIED BY MESSENGER CONDUCTOR OF HT ABC TO RSJ GIRDER NEARBY WET WATER FILLED AREA WHERE BULLOCKS WERE IN USE</t>
  </si>
  <si>
    <t>Disc insulator replaced and maintenance done</t>
  </si>
  <si>
    <t>(1) FHO-SABABEN BHARTBHAI RATHOD + (2) NFHO-TULSHIBEN BHARTBHAI RATHOD, SARSAVNI NEAR PRIMARY SCHOOL, Village:SARSAVNI, Taluka:M'BAD,District:KHEDA, Haldarvas sdn.</t>
  </si>
  <si>
    <t xml:space="preserve">As Sababen B Rathod was sleeping under 11 Kv line. Conductor was broken from pin insulator. and victim came in direct contact with broken conductor . </t>
  </si>
  <si>
    <t>Snapping of the HT line conductor from pin insulator and fell on victim &amp; victim got electroculated</t>
  </si>
  <si>
    <t xml:space="preserve">To follow regulation-12 &amp; regulation 13 of central electricity authority regulation-2010 </t>
  </si>
  <si>
    <t>New 11 KV HT pin pole is errected by SDO H'was</t>
  </si>
  <si>
    <t>Ox, Owner : Ashwinbhai Kantibhai Tadvi, sim , Village:Parveta, Taluka:Naswadi ,District:chhotaudepur , Naswadi sdn.</t>
  </si>
  <si>
    <t xml:space="preserve">Pole dampend due to heavy wind and an ox horn touch with live wire </t>
  </si>
  <si>
    <t>straighdhening the pole</t>
  </si>
  <si>
    <t>Cow, owner:  Sureshbhai Rahabhai Bharavad,Subhash faliyu, Village:Pandad, Taluka:Khambhat,District:Anand, Cambay-Rural sdn.</t>
  </si>
  <si>
    <t>The open street light conductor snapped from LT schakle insulator and touched to 'U' clamp of LT shackle insulator and leakage current flows from U clamp to PSC pole. Cow comes in contact with this LT PSC pole during rain and died.</t>
  </si>
  <si>
    <t xml:space="preserve">new conductor replaced and rebinding the u clamp as it is corodated </t>
  </si>
  <si>
    <t>GOAT, KARMEL /SAKWADA FALIYA, Village:KARMEL, Taluka:FATEPURA,District:DAHOD, Fatepura sdn.</t>
  </si>
  <si>
    <t>THE VICTIM HAS CAME IN CONTACT WITH THE LIVE 11 KV HT CONDUCTOR.11 KV CONDUCTOR SNAPPING DUE TO PIN PUNCTURE.THE VICTIM DIED ON THE SPOT.THERE IS TRIPPING OBSERVED ON 11 KV KANKASIYA FEEDER FROM WHERE THE ACCIDENT OCCUR AT SUB STATION.</t>
  </si>
  <si>
    <t>Pin insulator replaced and maintenance done</t>
  </si>
  <si>
    <t>BHIMABHAI NARSINGBHAI PATELIYA, SUTHAR FALIYA, Village:RUVABARI, Taluka:D BARIA,District:DAHOD, Devgadh Baria sdn.</t>
  </si>
  <si>
    <t xml:space="preserve"> Human Non fatal electrical accident occurred outsider on dtd 31/07/2019 of Shri Bhimabhai Narsingbhai Pateliya age 45 years old at village Ruvabari Suthar faliya he was going to home .The LT line netural wire was found snapped and fallan on ground due </t>
  </si>
  <si>
    <t>buffalo,owner- KAPILABEN GUNVANTSINH BARIYA, sardar faliya, Village:lakadipoyda, Taluka:lunawada,District:mahisagar, Kothamba sdn.</t>
  </si>
  <si>
    <t>A FATAL ACCIDENT occur at village lakadipoyada in morning 7 am due to snapping of 1 ph,2wire lt conductor broken in heavy rainfall condition &amp; fall on buffalo hence buffalo died on the spot.</t>
  </si>
  <si>
    <t>LT conductor rejointed and maintenance  done</t>
  </si>
  <si>
    <t>Buffalo of Shri Thakor Naginbhai Babubhai, Ghantivadu fariyu, Village:Talsat, Taluka:Vadodara,District:Vadodara, Jambuva sdn.</t>
  </si>
  <si>
    <t xml:space="preserve">Heavy tree branch fell on LT open line of Talsat Village due to which the buffalo which was passing below this LT open line at the same time, came in contact with live line and got electrocuted. The reason of tree branch falling was continuous heavy rain </t>
  </si>
  <si>
    <t>cut the tree branches</t>
  </si>
  <si>
    <t>Bullock, owner: Charel  valsingbhai Harsinh , LAKHANPUR/VADLA FALIYA, Village:LAKHANPUR, Taluka:FATEPURA,District:DAHOD, Fatepura sdn.</t>
  </si>
  <si>
    <t>THE VICTIM HAS CAME IN CONTACT WITH PSC POLE OF MGVCL 1 P 2 W LT OH LINE.THE BOTH OH LT LINE OPEN CONDUTOR TOUCH THE U CLAMP OF THE POLE AND CURRENT LEAKAGE ON THE POLE.</t>
  </si>
  <si>
    <t>Jairamgiri Kailashgiri Jatt, Shiv Shakti Garage, Dhaniyavi Tarsali Road, Village:Dhaniyavi, Taluka:Vadodara,District:Vadodara, Jambuva sdn.</t>
  </si>
  <si>
    <t>On DT:-21-7-19, the victim while standing on top of a luxury bus for unknown reason which was placed right below the line came in contact with live conductor and fell down on the ground.</t>
  </si>
  <si>
    <t>victime fault</t>
  </si>
  <si>
    <t>Maheshbhai Choksi, 49,Shubhash Park, Village:Vadodara, Taluka:Vadodara,District:Vadodara, Karelibaug sdn.</t>
  </si>
  <si>
    <t>On dated 31.7.2018 at night from 17:00 on word was off So there was no electricity at 49,Shubhash park Society.So get supply consumer made ON invertor due to defective wiring of invertor Maheshbhai Choksi get shorted and current leakage occurred .So at th</t>
  </si>
  <si>
    <t>N.A.</t>
  </si>
  <si>
    <t>safety precautions are to be observed .</t>
  </si>
  <si>
    <t>(1) FHO-Hardik Jayantibhai Talpada (2) NFHO-Pankaj Rajubhai Talpada, Laxmanpura Road,Gorel, Village:Gorel, Taluka:Borsad,District:Anand, Ras sdn.</t>
  </si>
  <si>
    <t>The victim came in to contact with private iron wire which was connected to private iron pipe pole at adjoining the road for private St.light purpose from meter of AG Conn.through Private wire</t>
  </si>
  <si>
    <t>Private street light wire disconnected.</t>
  </si>
  <si>
    <t>RABARI CHITABHAI RAVABHAI'S BUFFALO, kalyanpur area,PIYAT MANDALI AG TC, Village:FAJALPUR, Taluka:VADODARA,District:VADODARA, Nandesari sdn.</t>
  </si>
  <si>
    <t>DUE TO WATER LOGGING IN FARM,WHILE GRAZING BUFFALO WENT UNDER TC AND IT WAS CAME IN CONTACT WITH NEAUTRAL EARTHING GI WIRE &amp; GET ELECTROCUTED DUE TO LEAKAGE CURRENT PASSING THROUGH ITS BODY &amp; DIED.</t>
  </si>
  <si>
    <t>BUFFALO OF BHARATBHAI R GOHIL, PIPALWADA MAHADEV FLY, Village:PIPALWADA, Taluka:THASARA,District:KHEDA, Thasra sdn.</t>
  </si>
  <si>
    <t>DUE TO LEAKAGE CURRENT OF STAY WIRE. ACCIDENT DATE 01.08.2019</t>
  </si>
  <si>
    <t>Cow of BAJAR FALIYA, LACHHARAS, Village:LACHHARAS, Taluka:SANKHEDA,District:CHHOTA UDEPUR, VIKRAMSINH RATANSINH SOLANKI, Sankheda sdn.</t>
  </si>
  <si>
    <t>DUE TO HEAVY RAIN A NEEM TREE FALLEN ON DEAD AG HT LINE OF TALETI AG AND CONDUCTOR FALLEN ON GROUND, DUE TO WHICH DEAD PORTION TOUCHED TO LIVE LT LINE OF DEROLI JGY, WHICH WAS CROSSING UNDER HT LINE IN VILLAGE LACHHARAS. A COW OF VIKRAMSINH RATANSINH SOLA</t>
  </si>
  <si>
    <t>Cow of GOHIL HARMANBHAI RAYAJIBHAI 'S COW, PALDI, Village:PALDI, Taluka:SAVLI,District:BARODA, Manjusar.</t>
  </si>
  <si>
    <t>Due to Heavy Rain,Gohil Harmanbhai Rayajibhai was grazing cow at paldi village.due to heavy rain near by farms were filled with rain water.at that time one of the cow from herd was gone for grazing under the transformer center and it was came in contact w</t>
  </si>
  <si>
    <t>JESANGBHAI SHANABHAI PARMAR, AMBLIYARA, Village:AMBLIYARA, Taluka:KAPADVANJ,District:KHEDA, K'wanj-West sdn.</t>
  </si>
  <si>
    <t>Due to monsoon season is earning on it and the buffalo was accidentally coming contact with earth wire during leakage current is passed through this earth wire and buffalo is electrocuted.</t>
  </si>
  <si>
    <t>LT Shackle insulator burnt &amp; leakage of current from earthing of wire &amp; buffalo came direct contact in this earthing wire &amp;  got electroculated.</t>
  </si>
  <si>
    <t>Maintanance of LT line shold be done regularly</t>
  </si>
  <si>
    <t>Cow    , owner: Virambhai.V.Bharwad   ,B/H MAMALATDAR OFFICE, Village:BALASINOR, Taluka:BALASINOR,District:MAHISAGAR, Balasinor-2 sdn.</t>
  </si>
  <si>
    <t>11 KV BHATHALA FEEDER AND 11KV FAGVEL FEEDER GIRDER POLE ARE NEAR TO EACH OTHER. DUE TO BROKEN STAY OF BHATHALA FEEDER GIRDER POLE BHATHALA FEEDER TILLETED AND ANOTHER STAY OF BHATHALA FEEDER WENT NEAR TO LIVE WIRE OF FAGVEL FEEDER. COW WAS PASSING NEAR TO POLE WAS PASSED AND DUE TO LEAKAGE CURRENT THROUGH STAY WIRE, ELECTROCUTION OCCURED.</t>
  </si>
  <si>
    <t>KHUMANSINH BHIMSINH CHAUHAN, ATALI VILLAGE BHAGOLE ON ATALI-BACHAR ROAD, Village:ATALI, Taluka:KARJAN,District:VADODARA, Karjan-2.</t>
  </si>
  <si>
    <t xml:space="preserve">VICTIM WAS SWITCHING ON AB SWITCH FROM GROUND THROUGH INSULATE CABLE ROPE.WHILE SWITCHING ON LIVE JUMPER WAS BROKEN AND TOUCHED TO SWITCH ANGLE AND THROUGH I POWER FLOWS THROUGH INSULATED CABLE.CABLE AND POINT WAS TOUCHED TO HIS BODY ON CHEST AND HE FELL </t>
  </si>
  <si>
    <t>She-Buffalo, Near House of Shri Kanabhai Khemabhai Talar, Village:Kumbharvadi(limbola Faliya),Taluka:Virpur,District:Mahisagar , Virpur  sdn.</t>
  </si>
  <si>
    <t>Due to hevy rain and wind conductor of 3ph 4 wire LT Line of 63 KVA village TC of Limbola Faliya, Kumbharvadi is broken and fell down on the buffalo of Shri Kanabhai Khemabhai Pagi which is tied below the said LT Line.</t>
  </si>
  <si>
    <t>Kherunisha Abdilaziz Shekh, Rangrej ni Amli_Kuva pase, Village:Khambhat, Taluka:Khambhat,District:Anand, Cambay-T.</t>
  </si>
  <si>
    <t>FIre took place due to AC Compressor Blast which turn into short circuit in house wiring fire Spreading in the room which victim was sleeping victim was paralised since last six Years and she could not get up during fire and got in contact with fire flame</t>
  </si>
  <si>
    <t>in private prmises</t>
  </si>
  <si>
    <t>sikandarbhai karimbhai malek, laxmipura village near smashan, Village:laxmipura, Taluka:padra,District:vadodara, Padra-1.</t>
  </si>
  <si>
    <t>Victim fell down on HTline of 11KV darapura feeder emanating from 66kv padra ss during tree cuting on 66 kv line near laxmipura village smashan</t>
  </si>
  <si>
    <t>BUFFELO, ASHOKBHAI TC, Village:KANDACH, Taluka:KALOL,District:PMS, Kalol sdn.</t>
  </si>
  <si>
    <t>Due to defective load side switch consumer ,leakage current observed in gi wire of tc neutral earthing .buffelo came in contact with gi earthing wire and got electric shock</t>
  </si>
  <si>
    <t>LT  and TC  maintenance done</t>
  </si>
  <si>
    <t>02 nos female buffalo of Sh Govindbhai Gobar Bhai Bharwad, A-17, Prime bunglows, sunpharma Rd, Village:Altadra, Taluka:Vadodara,District:Vadodara, Akota sdn.</t>
  </si>
  <si>
    <t>One conductor of OH LT line nr A-17 Prime Bunglows gate was snapped &amp; lied in water logged path. Two nos of female buffalo came in contact with live conductor and got electrocuted and died on the spot.</t>
  </si>
  <si>
    <t>Cow of Owner Shri Selabhai Kanubhai Bharvad, Nr. Ranchodbhai Shankarbhai TC, Village:Jantral, Taluka:Kalol,District:Panchmahal, Kalol sdn.</t>
  </si>
  <si>
    <t xml:space="preserve">Due to 1ph LT ABC phase shot with LT U clamp &amp; leakage current flows in GI Earthing of Pole. Cow came in contact with tc dp newtral GI earthing and got an electric shot and died. </t>
  </si>
  <si>
    <t>DILIPBHAI HABBARSINH SODHA, NAVA MUVADA PICK UP STAND, Village:NAVA MUVADA, Taluka:KAPADWANJ,District:KHEDA, K'wanj-East sdn.</t>
  </si>
  <si>
    <t>ON DATED 12.08.2019, WHILE ATTEDING COMPLAIN OF NAVA MUVADA VILLAGE, MR. D H SODHA ACCIDENTLY TOUCHED LIVE WIRE OF 11KV LADVEL JGY FEEDER TAP LINE AND FALLEN ON GROUND. HE WAS IMMEDIATELY SHIFTED TO HOSPITAL</t>
  </si>
  <si>
    <t>Safety precautions must be follow.</t>
  </si>
  <si>
    <t>(1)Valvai Ganpatbhai Nathabhai and (2)Rana Dipakbhai Abhesingbhai , TECHNICAL UTTAR BUNIYADI MADHYAMIK SHALA VILLAGE KENPUR TA SANTRAMPUR, DIST. MAHISAGAR, Village:KENPUR, Taluka:SANTRAMPUR,District:MAHISAGAR, Santrampur-2 sdn.</t>
  </si>
  <si>
    <t>Both boys climb on terrace of school building &amp; then went to terrace of adjoining PMS dairy building to get G I pipe for putting flag on it.One end of pipe was in hands of both boys while other end was free.As both the boys lift pipe free end of pipe came</t>
  </si>
  <si>
    <t>due to violation of safety norms.</t>
  </si>
  <si>
    <t>COW OF SHRI ROHITSINH BHAILALSINH RAULAJI, GANDHI PARK SOC., Village:JAROD, Taluka:WAGHODIYA,District:VADODARA, Halol-R sdn.</t>
  </si>
  <si>
    <t>ARROUND 14:00 HOUR ON DATE 16.8.19 COW LEG OF SHRI ROHITSINH BHAILALSINH RAULAJI ACCIDENTAL CONTECT WITH GI WIRE WHICH IS MOUNTED ON SINGEL PHASE TWO WIRE LT ABC LINE POLE WAS PULLDE AND GI STUCK WITH PHASE WIRE AND COW WAS GET ELECTROCUTED AND DIED ON S</t>
  </si>
  <si>
    <t>Bharatbhai Mafatbhai Solanki, Khodiyarpura_Alindra, Village:Alindra, Taluka:Vaso,District:Kheda, Limbasi sdn,.</t>
  </si>
  <si>
    <t>Fan found short in second room, hence leakage current passing through Steel roof to GI wire where he touch to take towel.</t>
  </si>
  <si>
    <t>Electrical safety must be observed.</t>
  </si>
  <si>
    <t>Alex Sanjaybhai Waghela, 55, Divyjyot Society, Pavanchakki Road, Nadiad, Village:55, Divyajyot Society, Pavanchakki Road, Taluka:Nadiad,District:Kheda, Nadiad-W sdn.</t>
  </si>
  <si>
    <t>Accident Occurred while touching iron support angle of iron rooftop to which iron wire was tied with supporting bolt of roof top . Current flows from phase wire of service line which was touching G.I. wire of service from which current flows iron wire wh</t>
  </si>
  <si>
    <t>Buffalo, , OPP.GOVT WW CONNECTION,NARMADA CANEL ROAD., Village:RAMPURA-RAYPURA, , Padra sdn.</t>
  </si>
  <si>
    <t>SHE BUFFELO WAS ITCHING WITH STAY WIRE OF LT LINE AT THAT TIME JUMPER WAS TOUCH WITH STAY WIRE.THERE IS NO STAY INSULATOR IN STAY WIRE.HENCE CURRENT PASSED TO STAY WIRE AND BUFFELO WAS ELECTROCUTED.</t>
  </si>
  <si>
    <t>re jumpering the work</t>
  </si>
  <si>
    <t>BUFFALO, OWNER-RAMESHBHAI.S.PARMAR , KOTHIPURA , Village:KOTHIPURA, Taluka:MAHEMADABAD,District:KHEDA, Haldarwas sdn.</t>
  </si>
  <si>
    <t>due to damage of 3ph4wire insulation, phase wire buffalo came in direct contact with earth wire &amp; victim came in direct contact with it &amp; got electroculated due to leakage current.</t>
  </si>
  <si>
    <t>due to damage of 3ph4wire insulation, phase wire came in direct contact with earth wire &amp; tvictim came in direct contact with it &amp; got electroculated.</t>
  </si>
  <si>
    <t xml:space="preserve">HITESHKUMAR PARIMAL SOLANKI, SOLAPURA CHOKADI, Village:KASOR, Taluka:ANAND,District:ANANAD, Bhalej sdn. </t>
  </si>
  <si>
    <t>ACCIDENT OCCURRED DURING ATTENDING LT CONUMER COMPLAIN. IN PRIMARY INVESTIGATION IT IS KNOWN THAT DURING LT CONSUMER FAULT ATTEND WORK HIS HAND MAY BE TOUCHED TO LIVE 11KV SAIYADPURA JGY ON SAME POLE.</t>
  </si>
  <si>
    <t>Maintenance and Shifting of line done</t>
  </si>
  <si>
    <t>Cow of Owner name Shelabhai Virabhai Bharvad, Rajiv Nagar, Near Savaliya Bore Pump, Village:Nadiad, Taluka:Nadiad,District:Kheda, Nadiad-W sdn.</t>
  </si>
  <si>
    <t>On dated 27.08.19 at 6:30am two numbers of cow electrocuted due to phase insulation of ABC cable damaged and touch U Clamp of RSJ hence current pass through RSJ pole and incident occured.</t>
  </si>
  <si>
    <t>Sh Rahulsinh Rajput, opposite Shivohm complex, near Parnami Agarbatti, Padra town, Village:Padra Town, Taluka:Padra,District:Vadodara, Padra sdn.</t>
  </si>
  <si>
    <t>During procession of Sh. Ganeshji on date 29-8-19 indian Tri colour Flag was tied with GI pipe and this pipe was fitted on Itcher tempo with DJ sound system. This GI pipe touched to conductor oh HT line of 11 KV Krishna feeder. The fault current did not p</t>
  </si>
  <si>
    <t>Cow of Shri Sanjaybhai Desaibhai Rabari, Farm of Shri Vijaybhai Tulsibhai Patel, Village:Bhilapur, Taluka:Dabhoi,District:Vadodara, Dabhoi-R sdn.</t>
  </si>
  <si>
    <t>A fatal Animal -Cow Accicdent occured below TC structure of 25 KVA at Farm of Vijaybhai tulsibhai patel. it may be due to leakaege current of TC Struture of 11 KV Palaswada AG feeder passing through it. no any conductor or wire broken at site. So accident</t>
  </si>
  <si>
    <t>BUFFALO OF VINUBHAI VADILAL SARANIA, LASBANIA FALIA, Village:AMBALI, Taluka:GODHRA,District:PANCHMAHAL, Godhra-R sdn.</t>
  </si>
  <si>
    <t>MAY BE WHILE PASSING THROUGH THE POLES OF DT, VICTIM GOT ELECTRCUTED DUE TO MOMENTARY LEAKAGE.</t>
  </si>
  <si>
    <t>LT  maintenance done</t>
  </si>
  <si>
    <t>ONE BUFFALO AND TWO CALF OF SHRI D A BARIYA, beside school, Village:DHARIYA, Taluka:HALOL,District:PANCHMAHAL, Jambughoda</t>
  </si>
  <si>
    <t>ONE BUFFALO AND TWO OF ITS CALF GOT ELECTROCUDE DURING RAIN NEAR DP CENTRE OF SHRI D A BARIYA ON DATED 2.9.2019 AT VILLAGE DHARIYA DUE TO LEAKAGE CURRENT</t>
  </si>
  <si>
    <t>Manitenance carried out.</t>
  </si>
  <si>
    <t>5 no's of buffaloes of Shri.      Popatbhai Melabhai Bharavad        Jambudi kuvo, Umariya vistar, Village:Waghasi, Taluka:Anand,District:Anand, Vasad</t>
  </si>
  <si>
    <t>In Umariya sim vistar near Jambudi kuva there is 3Ph 4W open LT line of WAH040 AG TC in eucalyptus farm whoes 2 no's conductors were break in second span between 2ns and 3d LT pole from TC &amp; lied dwon infarm &amp; there were buffaloes of Shri Popatbhai Meraba</t>
  </si>
  <si>
    <t>NA, PADA BHAGAT F, Village:PADA, Taluka:LIMKHEDA,District:DAHOD, Limkheda</t>
  </si>
  <si>
    <t xml:space="preserve">accidently came in contact with neutral earth wire of transformer and may be get electrocuted due to leakage current in neutral earth wire </t>
  </si>
  <si>
    <t>MAHIPAT PAGI, suthar vago,talatini khadki,zandabazar, Village:padra, Taluka:padra,District:vadodara, Padra</t>
  </si>
  <si>
    <t>sh MAHIPAT PAGI at suthar vago,talatini khadki ,zandabazar padra at around 17:45 hrs, he was faraskhana boy and doing some pandal work of sh ganeshji. he climbed on near by psc lt pole to tie tadpatri with pole with IRON wire in his hand at that time he c</t>
  </si>
  <si>
    <t>BAFFELO, of Shri.  Arjunbhai Mahipat Chauhan   SHILLI-PALLA VISTAR, Village:SHILLI, Taluka:UMRETH,District:ANAND, Umreth rural sdn.</t>
  </si>
  <si>
    <t>VICTIM GOT STUCK WITH EARTHING GI WIRE WHICH WAS OPEN DUE TO SOIL ERROSION</t>
  </si>
  <si>
    <t>Earthing done</t>
  </si>
  <si>
    <t>ZALA DILIPSINH RUPSINH, GOPPURA-SIM, Village:CHHIPADI, Taluka:KATHLAL,District:KHEDA, Kathlal-2 sdn.</t>
  </si>
  <si>
    <t>due to heavy cyclonic rain tree branch fallen on LT line conductor and due to pressure and weight of tree branch conductor snapped. meanwhile victim was passing from that area came in contact with conductor and got electroculated</t>
  </si>
  <si>
    <t xml:space="preserve">SANJAYBHAI RAMABHAI GOHEL, INDIRA NAGARI AJUPURA, Village:AJUPURA, Taluka:ANAND,District:ANAND, Anand-south sdn. </t>
  </si>
  <si>
    <t xml:space="preserve">Due to detoriated and worst wiring of deceased house leakage current of internal wiring was flowing to iron wire. The said iron wire was WAS USED FOR CLOTH HANGING tied to his house and leakage current was passing through it </t>
  </si>
  <si>
    <t xml:space="preserve"> Awareness  given to village  consumers</t>
  </si>
  <si>
    <t>Cow,owner: Vrundavanbhai Bhulabhai Tadvi, Rakesh Naran patel's farm, Village:Chikhodra, Taluka:bodeli,District:Chhotaudepur, Bodeli sdn.</t>
  </si>
  <si>
    <t>A cow(she), accidentally came in contact with live snapped conductor from its insulator and fallen on ground of 3 phase 4 wire LT line having long span of Lachharas Ag Dom feeder and got electroculated.</t>
  </si>
  <si>
    <t>rebinding the conductor</t>
  </si>
  <si>
    <t>Buffalo owner :Narsinhbhai M Jadav, Nr dinshanagar mashesh vaika nr canal, Village:Nadiad, Taluka:Nadiad,District:Kheda, Nadiad-west sdn.</t>
  </si>
  <si>
    <t>Load side y phase of street light meter insulation damaged and touch ironpart of smc.Iron clamp f smc fixed on psc pole which GI earthing wire passed due street light fault current passed through gi wire.Baffalo was tide with wodden log and area was wet d</t>
  </si>
  <si>
    <t>COW OF DHULIBEN BUTABHAI BHARVAD, THASRA GIDC DHUNDI ROAD, Village:THASRA, Taluka:THASRA,District:KHEDA, Thasra sdn.</t>
  </si>
  <si>
    <t>ACCIDENT DATE 13/09/2019 LEAKAGE POWER FROM DISTRIBUTION BOX THROUGH GROUND AND COW PASSED NEAR THE TRANSFORMER CENTER AND ELECTROCULATED AND DIED</t>
  </si>
  <si>
    <t>Smt Ritaben Pravinbhai Manvar, A-3 Anil Park Society,Nr Bright school,Karelibag, Village:Vadodara, Taluka:Vadodara,District:Vadodara, Karelibaug sdn.</t>
  </si>
  <si>
    <t>While doing pressing of cloth with Iron connected to near switch board of her own house she came in contect of iron body which was old and shorted in side iron and current leakage to body throgh her left hand fingers and met with accident</t>
  </si>
  <si>
    <t>COW ANIMAL, IN FARM NEAR KHATRAJ CHOKADI, Village:KHATRAJ, Taluka:MAHEMDAVAD,District:KHEDA, Mahemdabad sdn.</t>
  </si>
  <si>
    <t>APPROXIMATELY 50 NOS. OF COWS WERE EATING GRASS IN THE FIELD NEAR KHATRAJ CHOKADI. OPEN LT LINE PASSING THROUGH THAT FIELD. ONE PHASE CONDUCTOR OF THAT LT LINE SNAPPED DUE TO WINDY ATMOSPHERE DURING THAT TIME. ONE COW COME IN CONTACT WITH THAT BORKEN PHAS</t>
  </si>
  <si>
    <t>BHARATSINH VALABHAI GANAVA, SAHDA CANAL FALIYA, Village:SAHDA, Taluka:GARBADA,District:DAHOD, Garbada sdn.</t>
  </si>
  <si>
    <t>Due to heavy rain and cyclone 11kv conductor broken of 11kv Panchwada Jgy feeder between loaction no-PWD/138 -PWD/139 from sackle pole and fallen on foot road and the victim is crossing the foot road and comes in contact with live conductor and electrocut</t>
  </si>
  <si>
    <t>SHAMBHUBHAI VAJABHAI RAVAL ,sarojben sureshbhai raval,sureshbhai chhotabhai raval, HARIYALA-JESWAPURA ROAD, Village:HARIYALA, Taluka:KHEDA,District:KHEDA, Kheda sdn.</t>
  </si>
  <si>
    <t xml:space="preserve">On dated 12.09.2019 at 15:30 hrs the telephonic message received at kheda MGVCL control room from vikram d chavda (sarpanch,hariyala village) regarding electrical accident occur nr hariyala to jeswapura road during ganpati visarjan at village hariyala. The victim was dancing on top of the chhota hathi and might touched to 11KV line and fell down during Ganpati Visarjan. </t>
  </si>
  <si>
    <t>COW, PATEL FALIYU , Village:VAROD, Taluka:ZALOD,District:DAHOD, Zalod sdn.</t>
  </si>
  <si>
    <t>During Raining ,leakage current from psc pole from may be from any path touched with cattle shed( made from metal) and any part of the body of cow came in contact with metal shed and electrocuted and died. no leakage current path found at investigation</t>
  </si>
  <si>
    <t>Rajubhai Kuvarjibhai Prajapati, Near Sardar nagar, kumbhar chali, Village:Near Sardar nagar, kumbhar chali, Taluka:Nadiad,District:Kheda, Nadiad -West sdn.</t>
  </si>
  <si>
    <t>While victim goes on terrace for mesurement for tiles work, he came in contact with live 11 wire of Ranibag feeder passing over terrace incident ocurred.</t>
  </si>
  <si>
    <t>Pravinbhai Ramsinh Solanki (ALM), Transformar Center, Village:Ras, Taluka:Borsad,District:Anand, Ras sdn.</t>
  </si>
  <si>
    <t>Victim was replacing lug of R phase of LT bushing at TC DP.All the 3 DO fuse were made disconnected.Accidently one squrriel came across DO of R phase and at same time back side of victim came in contact with HT bushing of R phase and victim electrocuted.</t>
  </si>
  <si>
    <t>CEI report awaiting</t>
  </si>
  <si>
    <t>Maintenance of line done</t>
  </si>
  <si>
    <t>Shri Kiranbhai Subhasbhai Dede, Haldyn company, Gavasad, Village:Gavasad, Taluka:Padra,District:Vadodara, Mobha sdn.</t>
  </si>
  <si>
    <t>The victim was a Truck cleaner and was stand up in running fully loaded truck with glass pieces and was trying to dry out blanket and victim's hand came in contact with live conductor of 11 kv Crompton feeder and electrocuted and fell down on truck.</t>
  </si>
  <si>
    <t>Buffalo of Sh. Pagi Ramabhai Kalubhai  ,Near house of Pagi Lalabhai Kalubhai, Village:Kakachiya, Taluka:Lunawada,District:Mahisagar, Lunawada-1 sdn.</t>
  </si>
  <si>
    <t>Animal fatal electrcal accident (Buffalo of Pagi Rama Kalu) occured due to leakage from service wire catering power to Pagi Lala Kalu. The power through damaged service wire to the iron structure victim animal came in contect with the iron structure and got electrocuted.</t>
  </si>
  <si>
    <t>Vishnubhai Ratilal Solanki, Kishanpura, Village:Balinta, Taluka:Sojitra,District:Anand, Sojitra sdn.</t>
  </si>
  <si>
    <t>Little Buffellow is tied near pole,due to rain and heavy wind pressure,LT line conductor slipped from shackle insulator and touched with shackle bolt which is connected to U clamp,leakage current passed through GI wire little buffellow may came in contac</t>
  </si>
  <si>
    <t xml:space="preserve">Maintenance and rectification work carried out </t>
  </si>
  <si>
    <t>1 cow and 1 buffalo of Shri Gopalbhai Valabhai Gadhvi, Baska, nr, 66 kV SS, Village:Baska, Taluka:Halol,District:Panchmahal, Halol-Rural sdn.</t>
  </si>
  <si>
    <t>Gulmohar tree fallen between Loc no. 10/1 and 10/2 of 11 kV Rameshra JGY feeder hence one phase conductor was broken from shackle insulator on loc no 4 and conductor fallen on 1 Cow and 1 buffalo, therefore they got electrocuted and both died on the spot.</t>
  </si>
  <si>
    <t>Buffalo of Shri. Ranubhai.R.Bharwad , DAVALIYA PURA ,BEHIND KOKARAN MANDIR, Village:NADIAD, Taluka:NADIAD,District:KHEDA, Nadiad -East sdn.</t>
  </si>
  <si>
    <t xml:space="preserve">A FATAL ACCIDENT OCCURED TO A BUFFALO AT NADIAD EAST SUBDIVISION ON DT-24-09-2019 DUE TO TREE FALLEN ON LT LINE (ONE OPEN WIRE NEUTRAL AND 2W ABC ) AND LINE SAG CAME DOWN TO 3 FEET FROM GROUND AND BUFFALO CAME IN CONTACT WITH OPEN NEUTRAL WIRE. </t>
  </si>
  <si>
    <t>SHANKAR HEMSINH RATHWA AND MAHESH VIRBHAN WAGHELA, SHANKARPURA VILLAGE BESIDE ANANTA SUBHLAXMI SOC., Village:SHANKARPURA, Taluka:VADODARA,District:VADODARA, Jambuva sdn.</t>
  </si>
  <si>
    <t>On 23-9-19 at 17:05 pm in Jambuva SDn, both victims were working on Hanumanpura AG Feeder Pin Pole. Suddenly one victim Mahesh waghela fell on ground and other victim Shankar Rathwa hang on pole upside down because of electrocution. Detailed Investigation</t>
  </si>
  <si>
    <t>Buffalo, LT Pole, Village:Vateda, Taluka:Limkheda,District:Dahod, Limkheda sdn.</t>
  </si>
  <si>
    <t>Buffalo grazing near LT POLE and contact earthing wire so victim got electrocuted due to momentory leakage flowing through the earth</t>
  </si>
  <si>
    <t>Iswarbhai Jethabhai Italiya (Fatal) and Prempalbhai Jagniyabhai chamar (Non fatal), Bhesavahi village sim, Village:Bhesavahi, Taluka:Pavijetpur,
District:Chhotaudepur, Pavi Jetpur sdn.</t>
  </si>
  <si>
    <t>Accidend occurred due to big  truck container came in contact with live conductor of 11 kv Bhesavahi feeder and victim got electri shock.</t>
  </si>
  <si>
    <t>Safety norms must be observe.</t>
  </si>
  <si>
    <t>Cow, Open land(Bharodi Village), Village:Bharodi, Taluka:Virpur,
District:Mahisagar, Virpur sdn.</t>
  </si>
  <si>
    <t xml:space="preserve">Due to heavy rain and wind conductor of 1 ph 2 wire LT Line is broken and fell down during midnight of 30.09.2019. On the day of incident(i.e. on 01.10.2019) cow of Shri Kanubhai Ramabhai Pagi at village.Bharodi came in contact with live got electrocuted </t>
  </si>
  <si>
    <t>Conductor rejointed and LT  maintenance done</t>
  </si>
  <si>
    <t>Goat of Shri Navnitlal Mansukhbhai Sangada at Gobli Faliya, Village:MORVA, Taluka:MORVA-H,District:PANCHMAHAL, Santrod sdn.</t>
  </si>
  <si>
    <t>The Fatal animal electrical accident occurred to Goat of Shri Sangada Navneetlal Mansukhbhai at Gobli faliyu village:Morva Ta:Morva Hadaf Di:Panchmahal on dtd 13.10.19 approximate at 9:30 am,The details are as under. The Tap Line of 11KV Kadadara Ag feede</t>
  </si>
  <si>
    <t>HT line maintenance done</t>
  </si>
  <si>
    <t>Govind D Bhagora, NEAR 66KV MOGAR SS, Village:MOGAR, Taluka:ANAND,District:ANAND, Vasad sdn.</t>
  </si>
  <si>
    <t>There is a general maintenance programe on 11KV Jyoti JGY feeder. After line clearence taken &amp; providing earthing properly, Sh. Bhagora working on location-1 for jumpering work suddenly, he got electric shock.
On primary investigation, it came to notice that there was tripping occured on 11KV Waghasi AGDOM feeder at that time due to victim got electric shock. Detail investigation is under process.</t>
  </si>
  <si>
    <t>Analysis done in safety meeting and all line staff are informed to use earthing on both side of line where work is carried out for safety purpose.</t>
  </si>
  <si>
    <t>Bullock of Shri Dipsinf Prabhatsinh Rathod, Vanjari Faliya, Village:TUWA, Taluka:GODHRA,District:PANCHMAHAL, Kakanpur sdn.</t>
  </si>
  <si>
    <t>A BULLOCK PLAY WITH STAY WIRE FROM HIS HEAD AND IT IS TOUCH WITH BOTTOM PORTION OF STAY INSULATOR WITH 11 KV DO JUMPER AND FACE SHOCK</t>
  </si>
  <si>
    <t>HT line proper  maintenance done</t>
  </si>
  <si>
    <t>RAKESHBHAI DESHINGBHAI RATHAVA, NEW SHIV SHAKTI QUARRY PLANT, Village:TIMBA ROAD, Taluka:GODHRA,District:PANCHMAHAL, Kakanpur sdn.</t>
  </si>
  <si>
    <t>DUMPER (TRUCK) FILLED WITH BLACK TRAP GOING FROM QUARRY PLANT TO VADODARA WITH ONE CONDUCTOR (i.e. victim) STAND ON DAMP BLACK TRAP IN TRUCK TO LEVEL THE TRAP AND HIS HEAD TOUCH TO THE LIVE HT LINE DURING PASSING FROM UNDER THE HT LINE</t>
  </si>
  <si>
    <t>Safety norms to be observed</t>
  </si>
  <si>
    <t>Buffalo, Vemar, Village:Vemar, Taluka:Karjan,District:Vadodara, Karjan-1 sdn.</t>
  </si>
  <si>
    <t>a Buffalo was eating grass near Talav Area at Vemar sim where accidentally HT 11 KV Pole of Methi AG Feeder Fallen down and due to that the clearance of 11 KV Live Conductor to Earth was very less and at the time buffalo came in contact with line.</t>
  </si>
  <si>
    <t>LILABEN FULABHAI PATEL, FARM OF FULABHAI PATEL , Village:KHANPATLA, Ghoghamba sdn.</t>
  </si>
  <si>
    <t>VICTIM SITTING BELOW 11KV LINE FOR MEAL. AT THAT TIME PIN INSULATOR GOT PUNCTURED CAUSING SNAPPING OF CONDUCTOR WHICH DIRECTLY FELL ON VICTIM AND SHE GOT ELECTRIC SHOCK. SHE WAS TRANSFERRED TO GODHRA CIVIL HOSPITAL BY HER RELATIVES .</t>
  </si>
  <si>
    <t>11kv Pin replaced and tharough maintenance done</t>
  </si>
  <si>
    <t>JAYANTIBHAI HEMABHAI SODHA, Vill:VANSOLI,HANUMAN MANDIR VALU 25 KVA AG TC , Village:VANSOLI, Taluka:MAHEMDVAD,District:KHEDA, Mahemdabad sdn.</t>
  </si>
  <si>
    <t xml:space="preserve">CONTRACTOR'S LABOR WAS GOING TO REPLACE TWO 25 KVA FAIL AG TCs AT VILLAGE VANSOLI. DUE TO MISUNDERSTADING IN COMMUNICATION BETWEEN LABOR &amp; VILLAGE WIRE MAN TO SWITCH OFF POWER. LABOR CLIMBING ON OTHER CHARGED LINE INSTEAD OF LINE WHICH WAS OFF BY VILLAGE </t>
  </si>
  <si>
    <t>Repeatedly asked to observe safety norms.</t>
  </si>
  <si>
    <t>, SHACKLE DP, Village:AMSOTA, Taluka:KAWANT,District:CHHOTAUDEPUR, NARJUBHAI BHILUBHAI RATHWA, Kawant sdn.</t>
  </si>
  <si>
    <t>VICTIM CARRIED OUT UNAUTHORISED REPAIRING OF BURNT J'PER ON LIVE 11KV SHACKLE DP .</t>
  </si>
  <si>
    <t>NEGLIGANCY OF VICTIM</t>
  </si>
  <si>
    <t>JAYDEEPSINH H SISODIYA, MAKARPURA B S/S , Village:VADODARA, Taluka:VADODARA,District:VADODARA, GIDC sdn.</t>
  </si>
  <si>
    <t xml:space="preserve">Shri J.S.Dave Ass. Line man and three Ele.Ass. were assigned work for maintenance of main jumper of ABS of New P&amp;T feeder at Makarpura B SS. After taking line clear permit by ALM, all three Ele. Ass started working at SS gantry of the said feeder at arround 10.25 hrs. All 3-phase were shoeted and connected to earth wire at adjacent DP for safety. Earthing was also done at SS gantry where staff was working with the help of helo of earthing rod. Suddenly after working of 2 hours. Sh. Jaydeepsinh experienced the electric shock and fell down. Other 2 elect. working near switch came down. They informed to DE - GIDC. no tripping was noticed at Makarpura-B SS on this or other feeders. It is suspected that accident might had occured due to return power of DG set. </t>
  </si>
  <si>
    <t>Buffalo of Manjulaben Mangabhai khant, KHODIYARPURA, Village:MOTI ADBOLI, Taluka:MAHEMADABAD,
District:KHEDA, Haldarwas sdn.</t>
  </si>
  <si>
    <t>The buffalo came in contact with 11KV conductor of Modaj feeder as the pole has tilted downwards due to water logging and hence clearance had reduce and buffalo got electrocuted.</t>
  </si>
  <si>
    <t>Shrimati laxmiben Rathodiya, Metal Shed behind Worker's quarters of M/S Jash Packaging Company, Village:Salad, Taluka:Vadodara,
District:VADODARA, Jambuva sdn.</t>
  </si>
  <si>
    <t>Victim was standing on unauthorised constructed metal shed for unknown reason. Live conductors of 11 kV Menpura AG were passing over the metal shed. The victim suddenly came in contact with these live wire and got electrocuted</t>
  </si>
  <si>
    <t>Maheshbhai Naranbhai Bhil, Sim Vistar - Own Farm , Village:Jitpura, Taluka:Naswadi ,District:Chhotaudepur , Naswadi sdn</t>
  </si>
  <si>
    <t xml:space="preserve">On date 06.12.12, at 16.30 PM Victim tree treeming on Moringa Tree in his own farm and came contact with live 11 KV Wire </t>
  </si>
  <si>
    <t>LUHAR VISHNUBHAI KAMALBHAI, NEAR TALUKA PANCHAYAT OFFICE TC, WAKER ZONE AREA, Village:ZALOD, Taluka:ZALOD
,District:DAHOD, Zalod sdn.</t>
  </si>
  <si>
    <t>DUE TO VICTIM CLIMB ON TC STRUCTURE TO RECEIVE KITE,ACCIDENTALLY VICTIM ANY BODY PARTS CONTACT WITH LIVE 11 KV CONDUCTOR DO FUSE OUTGOING JUMPER AND GOT SHOCKED AND GOT BURNT INJURD..</t>
  </si>
  <si>
    <t>Instruction passed to Victim,s  relatives/people for not to repeat such action in future.</t>
  </si>
  <si>
    <t>BUFFALO, SATHROTA, Village:SATHROTA, Taluka:HALOL,
District:PANCHMAHAL, Halol-Town sdn.</t>
  </si>
  <si>
    <t>BUFFELO(VICTIM) PASSING NEAR D.O STRUCTURE HER HEAD STUCKED WITH STAY WIRE BROKEN &amp; TOUCHED WITH HT LIVE CONDUCTOR AND GOT SHOCK AND DIED</t>
  </si>
  <si>
    <t>11kv HT  line tharough maintenance done</t>
  </si>
  <si>
    <t>Shrimati laxmiben Rathodiya, Metal Shed behind Worker's quarters of M/S Jash Packaging Company, Village:Salad, Taluka:Vadodara,District:VADODARA, Jambuva sdn.</t>
  </si>
  <si>
    <t>Pateliya Hirabhai Pratapbhai (EA), Mali faliyu, Village:Bhanasimal, Taluka:Santrampur,
District:MAHISAGAR, Santrampur-2 sdn.</t>
  </si>
  <si>
    <t>N.D.Ninama (ALM) and H.P.Pateliya(EA) were working on 11 kv SIMALIYA Ag feeder. N.D.ninama open near by DO tapping Fuse. and asked h.p.pateliya for further patroilling of Simaliya Ag feeder. after some time people nearby shouted about some one got electro</t>
  </si>
  <si>
    <t>Line staff instructed to do work with safety rules as well as safety gadgets</t>
  </si>
  <si>
    <t>Ashokbhai Ramsinh Solanki, Vasantpura, Village:Khadodhi, Taluka:Khambhat,District:Anand, Ras sdn.</t>
  </si>
  <si>
    <t>The victim (Contractor labour) was doing HT line work without informing any of line staff or Engineer of S/Dn and accidently felll from pole due to electrocution.</t>
  </si>
  <si>
    <t>Line petrolling was carried out by sub-division but cause of lekage current for  accident not found.</t>
  </si>
  <si>
    <t>Pargi Dhirabhai Maljibhai, In house of victim, Village:Ita , narpura, Taluka:fatepura,District:dahod, Fatepura sdn.</t>
  </si>
  <si>
    <t xml:space="preserve">victim came in contact with mobile charger and get electic shock inside his house </t>
  </si>
  <si>
    <t>Safety norms must be observed.</t>
  </si>
  <si>
    <t>REGISTER FOR COMPILING THE COMPLAINTS CLASSIFICATIONWISE FY 2019-20</t>
  </si>
  <si>
    <r>
      <t>1</t>
    </r>
    <r>
      <rPr>
        <vertAlign val="superscript"/>
        <sz val="14"/>
        <color indexed="8"/>
        <rFont val="Trebuchet MS"/>
        <family val="2"/>
      </rPr>
      <t>st</t>
    </r>
    <r>
      <rPr>
        <sz val="14"/>
        <color indexed="8"/>
        <rFont val="Trebuchet MS"/>
        <family val="2"/>
      </rPr>
      <t xml:space="preserve">  quarter 
of the year</t>
    </r>
  </si>
  <si>
    <r>
      <t>2</t>
    </r>
    <r>
      <rPr>
        <vertAlign val="superscript"/>
        <sz val="14"/>
        <color indexed="8"/>
        <rFont val="Trebuchet MS"/>
        <family val="2"/>
      </rPr>
      <t>nd</t>
    </r>
    <r>
      <rPr>
        <sz val="14"/>
        <color indexed="8"/>
        <rFont val="Trebuchet MS"/>
        <family val="2"/>
      </rPr>
      <t xml:space="preserve">  quarter 
of the year</t>
    </r>
  </si>
  <si>
    <r>
      <t>3</t>
    </r>
    <r>
      <rPr>
        <vertAlign val="superscript"/>
        <sz val="14"/>
        <color indexed="8"/>
        <rFont val="Trebuchet MS"/>
        <family val="2"/>
      </rPr>
      <t>rd</t>
    </r>
    <r>
      <rPr>
        <sz val="14"/>
        <color indexed="8"/>
        <rFont val="Trebuchet MS"/>
        <family val="2"/>
      </rPr>
      <t xml:space="preserve">  quarter 
of the year</t>
    </r>
  </si>
  <si>
    <r>
      <t>4</t>
    </r>
    <r>
      <rPr>
        <vertAlign val="superscript"/>
        <sz val="14"/>
        <color indexed="8"/>
        <rFont val="Trebuchet MS"/>
        <family val="2"/>
      </rPr>
      <t>th</t>
    </r>
    <r>
      <rPr>
        <sz val="14"/>
        <color indexed="8"/>
        <rFont val="Trebuchet MS"/>
        <family val="2"/>
      </rPr>
      <t xml:space="preserve">  quarter 
of the year</t>
    </r>
  </si>
  <si>
    <t>13.11.2019 19.12.2019</t>
  </si>
  <si>
    <t>26.04.2019 30.05.2019 30.06.2019</t>
  </si>
  <si>
    <t>14.08.2019 23.09.2019</t>
  </si>
  <si>
    <t>08.01.2020 06.02.2020 05.03.2020</t>
  </si>
  <si>
    <t>Note: 2 Nos registered after meeting of March'20 &amp; 1 No consumer does not attending meeting since Feb'20</t>
  </si>
  <si>
    <t>April'19</t>
  </si>
  <si>
    <t>May'19</t>
  </si>
  <si>
    <t>June'19</t>
  </si>
  <si>
    <t>July'19</t>
  </si>
  <si>
    <t>August'19</t>
  </si>
  <si>
    <t>September'19</t>
  </si>
  <si>
    <t>October'19</t>
  </si>
  <si>
    <t>November'19</t>
  </si>
  <si>
    <t>December'19</t>
  </si>
  <si>
    <t>NUMBER OF ACCIDENTS FOR THE FY 2019-20</t>
  </si>
  <si>
    <t>Performa - SoP 002: 
Fatal and Non-fatal accident report</t>
  </si>
  <si>
    <t>CARRY OUT MAINTANANCE OF LT line priodically</t>
  </si>
  <si>
    <t>PERIODIC MAINTANANCE CARRIED OUT</t>
  </si>
  <si>
    <t>May be due to revesre power in AG feeder. Victim is electrocuated</t>
  </si>
  <si>
    <t>Earthing is to be done on both side of pole where person is working.</t>
  </si>
  <si>
    <t>Action required as per Regulation 2010, Clause no 13.</t>
  </si>
  <si>
    <t>TO MAINTAIN DISTANCE WHEN WORK DO</t>
  </si>
  <si>
    <t>Action required as per Regulation 2010, Clause no 12.</t>
  </si>
  <si>
    <t>Received</t>
  </si>
  <si>
    <t xml:space="preserve">DO  WORK WITH SAFETY PRECOUTION </t>
  </si>
  <si>
    <t>Action required as per Regulation 2010, Clause no 12 &amp;41</t>
  </si>
  <si>
    <t xml:space="preserve">Tree branch fallen on 4w LT Line and Buffalo came in contact with broken LT line and got electroculated. </t>
  </si>
  <si>
    <t>To Carry out maintainace work  of LT line regularly</t>
  </si>
  <si>
    <t>To Carry out maintainace work of lT line regularly</t>
  </si>
  <si>
    <t>Action required as per Regulation 2010, Clause no 16.</t>
  </si>
  <si>
    <t>YES/903/29.07.19</t>
  </si>
  <si>
    <t>FOLLOW THE CEA REGULATION  SAFETY RULES NO. 12, 19 &amp; 41</t>
  </si>
  <si>
    <t>CONDUCTORE JOINTING&amp; RECTIFICATION DONE</t>
  </si>
  <si>
    <t>YES/1244/26.09.19</t>
  </si>
  <si>
    <t>LT AB CABLE REPLACE &amp; RECTIFICATION DONE</t>
  </si>
  <si>
    <t>YES/1241/26.09.19</t>
  </si>
  <si>
    <t>FOLLOW THE CEA REGULATION  SAFETY RULES NO. 12, 19 &amp; 48</t>
  </si>
  <si>
    <t>Action required as per Regulation 2010, Clause no 13 &amp; 58.</t>
  </si>
  <si>
    <t>1 conductor of 11 kv AG feeder snapped from pin insulator and fall down on land AND COW WERE ACCIDENTLY CAME IN CONTACT WITH SNAPPED CONDUCTOR AND ELECTROCULTED</t>
  </si>
  <si>
    <t>Maintanance of LT line should be done regularly</t>
  </si>
  <si>
    <t>Due to damage insulation of black colour wire of private streetlingh, current flow through iron wire and said accident occur.Action required as per Regulation 2010, Clause no 12 &amp; 42</t>
  </si>
  <si>
    <t>DUE TO SERVICE LINE SHORT AND WHICH IS TOUCH TO THE STAY WIRE BELOW THE STAY INSULATOR AND HENCE LEAKAGE OF CURRENT WAS HAPPENED AND BAFFALOW WAS TOUCHED TO STAY AND DIED.</t>
  </si>
  <si>
    <t>MAINTANNACE IS CARRIED OUT PERIDICALLY</t>
  </si>
  <si>
    <t>DUE TO BROKEN OF STAY WIRE OF 11 KV BHATHLA FEEDER THE GIRDER POLE OF THE FEEDER POLE WAS TILTED AND THE SECOND SATY OF SAME GIRDER WAS CAME NEARER TO THE EXISTING AG DOM 11 KV FAGVEL FEEDER.NOW COW HAS FIXED HER HORNS AND SWING THE STAY WIRE WHICH IS TOUCHED TO B PHASE AND LEAKAGE OF CURRENT WAS HAPPEND AND COW WAS DIED</t>
  </si>
  <si>
    <t xml:space="preserve">DUE TO FAULT OF AB SWITCH </t>
  </si>
  <si>
    <t>MAINTANCE CARRIED OUT DEFAULT AB SWITCH PERIODICALLY</t>
  </si>
  <si>
    <t>YES/1234/26.09.19</t>
  </si>
  <si>
    <t>Regular maintenance should carried out.</t>
  </si>
  <si>
    <t>YES,1351,dt-24.10.2019</t>
  </si>
  <si>
    <t>Received/1935/16.10.19</t>
  </si>
  <si>
    <t>EFFICIENT EARTHING REQUIRED</t>
  </si>
  <si>
    <t xml:space="preserve">LEAKAGE CURRENT  passed from fan to hanging wire via iron angle and roof. And got electroculated.  </t>
  </si>
  <si>
    <t>Use of ELCB Switch and maintainanace of Home Appliances regularly is required</t>
  </si>
  <si>
    <t>1 PHASE  insulation of LT AB cable is damaged and touch on u clamp. so leakage current flow in to gIrder pole.AND ACCIDENT OCCURRED</t>
  </si>
  <si>
    <t>YES/ 1321/02.12.19</t>
  </si>
  <si>
    <t>FOLLOW THE CEA REGULATION  SAFETY RULES NO. 12, 14 &amp; 41</t>
  </si>
  <si>
    <t>NO</t>
  </si>
  <si>
    <t>Maintenance was carried out &amp; 4w open line converted to 4w ABC</t>
  </si>
  <si>
    <t>victim came in direct contact with broken Live wire and got electroculated</t>
  </si>
  <si>
    <t>Regular maintanance of LT line and tree cutting is required</t>
  </si>
  <si>
    <t>Cow came contact with broken live LT line and got eloctroculated</t>
  </si>
  <si>
    <t>To Carry out maintainace work of LT line  regularly</t>
  </si>
  <si>
    <t>Received/1618/02.12.19</t>
  </si>
  <si>
    <t>FOLLOW THE CEA REGULATION  SAFETY RULES NO. 12, 19</t>
  </si>
  <si>
    <t>TREE FALLEN ON LT LINE  AND LINE SAG CAME DOWN 3 FEET FROM GROUND ANF LT wire is broken .BUFFALO CAME IN CONTACT WITH OPEN NEUTRAL WIRE. AND ELECTROCULATED</t>
  </si>
  <si>
    <t xml:space="preserve">EARTHING NOT DONE BOTH SIDE </t>
  </si>
  <si>
    <t>as per cei finding lack of knowledge of victim oaboutelectricity line</t>
  </si>
  <si>
    <t>Yet to be received</t>
  </si>
  <si>
    <t>Report awaited</t>
  </si>
  <si>
    <t xml:space="preserve"> REPORT PENDING</t>
  </si>
  <si>
    <t xml:space="preserve">Pole was  tilted due to cyclone and so distance from lground  is decresed . Thus buffalo came in induction zone and got electroculated </t>
  </si>
  <si>
    <t xml:space="preserve">Follow safety measure and line shold kept safe  distance from ground. </t>
  </si>
  <si>
    <t>Yes,230,dt-10.02.2020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</si>
</sst>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રૂ&quot;\ #,##0;&quot;રૂ&quot;\ \-#,##0"/>
    <numFmt numFmtId="165" formatCode="&quot;રૂ&quot;\ #,##0;[Red]&quot;રૂ&quot;\ \-#,##0"/>
    <numFmt numFmtId="166" formatCode="&quot;રૂ&quot;\ #,##0.00;&quot;રૂ&quot;\ \-#,##0.00"/>
    <numFmt numFmtId="167" formatCode="&quot;રૂ&quot;\ #,##0.00;[Red]&quot;રૂ&quot;\ \-#,##0.00"/>
    <numFmt numFmtId="168" formatCode="_ &quot;રૂ&quot;\ * #,##0_ ;_ &quot;રૂ&quot;\ * \-#,##0_ ;_ &quot;રૂ&quot;\ * &quot;-&quot;_ ;_ @_ "/>
    <numFmt numFmtId="169" formatCode="_ * #,##0_ ;_ * \-#,##0_ ;_ * &quot;-&quot;_ ;_ @_ "/>
    <numFmt numFmtId="170" formatCode="_ &quot;રૂ&quot;\ * #,##0.00_ ;_ &quot;રૂ&quot;\ * \-#,##0.00_ ;_ &quot;રૂ&quot;\ * &quot;-&quot;??_ ;_ @_ "/>
    <numFmt numFmtId="171" formatCode="_ * #,##0.00_ ;_ * \-#,##0.00_ ;_ * &quot;-&quot;??_ ;_ @_ "/>
    <numFmt numFmtId="172" formatCode="dd/mm/yy;@"/>
    <numFmt numFmtId="173" formatCode="h:mm;@"/>
    <numFmt numFmtId="174" formatCode="[h]:mm"/>
    <numFmt numFmtId="175" formatCode="[$-409]mmm\-yy;@"/>
    <numFmt numFmtId="176" formatCode="0.0"/>
    <numFmt numFmtId="177" formatCode="[$-409]d/mmm/yy;@"/>
    <numFmt numFmtId="178" formatCode="[$-409]h:mm:ss\ AM/PM"/>
    <numFmt numFmtId="179" formatCode="0.0000000"/>
    <numFmt numFmtId="180" formatCode="0.000000"/>
    <numFmt numFmtId="181" formatCode="0.00000"/>
    <numFmt numFmtId="182" formatCode="0.0000"/>
    <numFmt numFmtId="183" formatCode="0.000"/>
    <numFmt numFmtId="184" formatCode="0.00000000"/>
    <numFmt numFmtId="185" formatCode="dd\.mm\.yy;@"/>
    <numFmt numFmtId="186" formatCode="d/m/yy;@"/>
    <numFmt numFmtId="187" formatCode="d\.m\.yy;@"/>
    <numFmt numFmtId="188" formatCode="[$-409]dd\-mmm\-yy;@"/>
    <numFmt numFmtId="189" formatCode="0.0000000000"/>
    <numFmt numFmtId="190" formatCode="0.000000000"/>
    <numFmt numFmtId="191" formatCode="[$-409]d\-mmm\-yyyy;@"/>
  </numFmts>
  <fonts count="116">
    <font>
      <sz val="11"/>
      <color theme="1"/>
      <name val="Calibri"/>
      <family val="2"/>
    </font>
    <font>
      <sz val="11"/>
      <color indexed="8"/>
      <name val="Calibri"/>
      <family val="2"/>
    </font>
    <font>
      <sz val="10"/>
      <name val="Arial"/>
      <family val="2"/>
    </font>
    <font>
      <sz val="12"/>
      <color indexed="8"/>
      <name val="Arial"/>
      <family val="2"/>
    </font>
    <font>
      <sz val="10"/>
      <color indexed="8"/>
      <name val="Arial"/>
      <family val="2"/>
    </font>
    <font>
      <vertAlign val="superscript"/>
      <sz val="10"/>
      <color indexed="8"/>
      <name val="Arial"/>
      <family val="2"/>
    </font>
    <font>
      <sz val="9"/>
      <color indexed="8"/>
      <name val="Arial"/>
      <family val="2"/>
    </font>
    <font>
      <sz val="16"/>
      <color indexed="8"/>
      <name val="Arial"/>
      <family val="2"/>
    </font>
    <font>
      <sz val="8"/>
      <name val="Arial"/>
      <family val="2"/>
    </font>
    <font>
      <b/>
      <sz val="12"/>
      <name val="Arial"/>
      <family val="2"/>
    </font>
    <font>
      <sz val="11"/>
      <name val="Arial"/>
      <family val="2"/>
    </font>
    <font>
      <sz val="12"/>
      <name val="Arial"/>
      <family val="2"/>
    </font>
    <font>
      <b/>
      <sz val="14"/>
      <name val="Arial"/>
      <family val="2"/>
    </font>
    <font>
      <sz val="14"/>
      <name val="Arial"/>
      <family val="2"/>
    </font>
    <font>
      <sz val="16"/>
      <name val="Arial"/>
      <family val="2"/>
    </font>
    <font>
      <sz val="20"/>
      <color indexed="8"/>
      <name val="Arial"/>
      <family val="2"/>
    </font>
    <font>
      <b/>
      <sz val="12"/>
      <name val="Trebuchet MS"/>
      <family val="2"/>
    </font>
    <font>
      <b/>
      <sz val="12"/>
      <color indexed="8"/>
      <name val="Trebuchet MS"/>
      <family val="2"/>
    </font>
    <font>
      <b/>
      <sz val="8"/>
      <color indexed="8"/>
      <name val="Trebuchet MS"/>
      <family val="2"/>
    </font>
    <font>
      <sz val="12"/>
      <color indexed="8"/>
      <name val="Trebuchet MS"/>
      <family val="2"/>
    </font>
    <font>
      <sz val="12"/>
      <name val="Trebuchet MS"/>
      <family val="2"/>
    </font>
    <font>
      <vertAlign val="superscript"/>
      <sz val="12"/>
      <color indexed="8"/>
      <name val="Trebuchet MS"/>
      <family val="2"/>
    </font>
    <font>
      <sz val="11"/>
      <name val="Trebuchet MS"/>
      <family val="2"/>
    </font>
    <font>
      <u val="single"/>
      <sz val="12"/>
      <color indexed="8"/>
      <name val="Trebuchet MS"/>
      <family val="2"/>
    </font>
    <font>
      <vertAlign val="subscript"/>
      <sz val="12"/>
      <color indexed="8"/>
      <name val="Trebuchet MS"/>
      <family val="2"/>
    </font>
    <font>
      <sz val="14"/>
      <name val="Trebuchet MS"/>
      <family val="2"/>
    </font>
    <font>
      <b/>
      <sz val="14"/>
      <color indexed="8"/>
      <name val="Trebuchet MS"/>
      <family val="2"/>
    </font>
    <font>
      <b/>
      <sz val="14"/>
      <name val="Trebuchet MS"/>
      <family val="2"/>
    </font>
    <font>
      <sz val="8"/>
      <color indexed="8"/>
      <name val="Bookman Old Style"/>
      <family val="1"/>
    </font>
    <font>
      <b/>
      <sz val="12"/>
      <name val="Bookman Old Style"/>
      <family val="1"/>
    </font>
    <font>
      <sz val="12"/>
      <name val="Times New Roman"/>
      <family val="1"/>
    </font>
    <font>
      <sz val="12"/>
      <name val="Verdana"/>
      <family val="2"/>
    </font>
    <font>
      <b/>
      <sz val="12"/>
      <name val="Verdana"/>
      <family val="2"/>
    </font>
    <font>
      <b/>
      <i/>
      <sz val="14"/>
      <color indexed="8"/>
      <name val="Trebuchet MS"/>
      <family val="2"/>
    </font>
    <font>
      <b/>
      <i/>
      <u val="single"/>
      <sz val="14"/>
      <color indexed="8"/>
      <name val="Trebuchet MS"/>
      <family val="2"/>
    </font>
    <font>
      <sz val="12"/>
      <name val="Tahoma"/>
      <family val="2"/>
    </font>
    <font>
      <b/>
      <sz val="11"/>
      <name val="Trebuchet MS"/>
      <family val="2"/>
    </font>
    <font>
      <b/>
      <sz val="10"/>
      <name val="Trebuchet MS"/>
      <family val="2"/>
    </font>
    <font>
      <b/>
      <sz val="16"/>
      <name val="Trebuchet MS"/>
      <family val="2"/>
    </font>
    <font>
      <b/>
      <sz val="14"/>
      <name val="Bookman Old Style"/>
      <family val="1"/>
    </font>
    <font>
      <b/>
      <sz val="10"/>
      <name val="Bookman Old Style"/>
      <family val="1"/>
    </font>
    <font>
      <sz val="12"/>
      <name val="Bookman Old Style"/>
      <family val="1"/>
    </font>
    <font>
      <b/>
      <sz val="11"/>
      <name val="Bookman Old Style"/>
      <family val="1"/>
    </font>
    <font>
      <sz val="14"/>
      <color indexed="8"/>
      <name val="Trebuchet MS"/>
      <family val="2"/>
    </font>
    <font>
      <vertAlign val="superscript"/>
      <sz val="14"/>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30"/>
      <name val="Calibri"/>
      <family val="2"/>
    </font>
    <font>
      <sz val="12"/>
      <color indexed="60"/>
      <name val="Arial"/>
      <family val="2"/>
    </font>
    <font>
      <sz val="12"/>
      <color indexed="10"/>
      <name val="Arial"/>
      <family val="2"/>
    </font>
    <font>
      <sz val="11"/>
      <color indexed="12"/>
      <name val="Arial"/>
      <family val="2"/>
    </font>
    <font>
      <sz val="8"/>
      <color indexed="8"/>
      <name val="Arial"/>
      <family val="2"/>
    </font>
    <font>
      <b/>
      <sz val="12"/>
      <color indexed="8"/>
      <name val="Calibri"/>
      <family val="2"/>
    </font>
    <font>
      <sz val="11"/>
      <color indexed="8"/>
      <name val="Trebuchet MS"/>
      <family val="2"/>
    </font>
    <font>
      <sz val="12"/>
      <color indexed="10"/>
      <name val="Trebuchet MS"/>
      <family val="2"/>
    </font>
    <font>
      <sz val="16"/>
      <color indexed="8"/>
      <name val="Trebuchet MS"/>
      <family val="2"/>
    </font>
    <font>
      <b/>
      <sz val="16"/>
      <color indexed="8"/>
      <name val="Trebuchet MS"/>
      <family val="2"/>
    </font>
    <font>
      <b/>
      <sz val="12"/>
      <color indexed="12"/>
      <name val="Arial"/>
      <family val="2"/>
    </font>
    <font>
      <sz val="12"/>
      <name val="Calibri"/>
      <family val="2"/>
    </font>
    <font>
      <sz val="12"/>
      <color indexed="8"/>
      <name val="Calibri"/>
      <family val="2"/>
    </font>
    <font>
      <sz val="12"/>
      <color indexed="8"/>
      <name val="Tahoma"/>
      <family val="2"/>
    </font>
    <font>
      <sz val="14"/>
      <color indexed="8"/>
      <name val="Arial"/>
      <family val="2"/>
    </font>
    <font>
      <b/>
      <sz val="11"/>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rgb="FF0070C0"/>
      <name val="Calibri"/>
      <family val="2"/>
    </font>
    <font>
      <sz val="9"/>
      <color theme="1"/>
      <name val="Arial"/>
      <family val="2"/>
    </font>
    <font>
      <sz val="16"/>
      <color theme="1"/>
      <name val="Arial"/>
      <family val="2"/>
    </font>
    <font>
      <sz val="12"/>
      <color theme="1"/>
      <name val="Arial"/>
      <family val="2"/>
    </font>
    <font>
      <sz val="12"/>
      <color rgb="FFC00000"/>
      <name val="Arial"/>
      <family val="2"/>
    </font>
    <font>
      <sz val="12"/>
      <color rgb="FFFF0000"/>
      <name val="Arial"/>
      <family val="2"/>
    </font>
    <font>
      <sz val="11"/>
      <color rgb="FF0000FF"/>
      <name val="Arial"/>
      <family val="2"/>
    </font>
    <font>
      <sz val="8"/>
      <color theme="1"/>
      <name val="Arial"/>
      <family val="2"/>
    </font>
    <font>
      <b/>
      <sz val="12"/>
      <color theme="1"/>
      <name val="Calibri"/>
      <family val="2"/>
    </font>
    <font>
      <sz val="11"/>
      <color theme="1"/>
      <name val="Trebuchet MS"/>
      <family val="2"/>
    </font>
    <font>
      <sz val="12"/>
      <color theme="1"/>
      <name val="Trebuchet MS"/>
      <family val="2"/>
    </font>
    <font>
      <b/>
      <sz val="12"/>
      <color theme="1"/>
      <name val="Trebuchet MS"/>
      <family val="2"/>
    </font>
    <font>
      <sz val="12"/>
      <color rgb="FFFF0000"/>
      <name val="Trebuchet MS"/>
      <family val="2"/>
    </font>
    <font>
      <sz val="16"/>
      <color theme="1"/>
      <name val="Trebuchet MS"/>
      <family val="2"/>
    </font>
    <font>
      <b/>
      <sz val="16"/>
      <color theme="1"/>
      <name val="Trebuchet MS"/>
      <family val="2"/>
    </font>
    <font>
      <b/>
      <sz val="12"/>
      <color rgb="FF0000FF"/>
      <name val="Arial"/>
      <family val="2"/>
    </font>
    <font>
      <sz val="12"/>
      <color theme="1"/>
      <name val="Calibri"/>
      <family val="2"/>
    </font>
    <font>
      <sz val="12"/>
      <color theme="1"/>
      <name val="Tahoma"/>
      <family val="2"/>
    </font>
    <font>
      <b/>
      <sz val="11"/>
      <color theme="1"/>
      <name val="Arial"/>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medium"/>
      <bottom/>
    </border>
    <border>
      <left/>
      <right style="medium"/>
      <top/>
      <bottom/>
    </border>
    <border>
      <left style="thin"/>
      <right style="thin"/>
      <top/>
      <bottom style="thin"/>
    </border>
    <border>
      <left style="medium"/>
      <right/>
      <top style="medium"/>
      <botto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style="medium"/>
      <top/>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top/>
      <bottom/>
    </border>
    <border>
      <left/>
      <right/>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bottom style="thin"/>
    </border>
    <border>
      <left>
        <color indexed="63"/>
      </left>
      <right style="medium"/>
      <top style="thin"/>
      <bottom style="thin"/>
    </border>
    <border>
      <left/>
      <right style="medium"/>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medium"/>
      <top style="medium"/>
      <bottom/>
    </border>
    <border>
      <left style="medium"/>
      <right style="thin"/>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 fillId="0" borderId="0">
      <alignment/>
      <protection/>
    </xf>
    <xf numFmtId="0" fontId="2" fillId="0" borderId="0">
      <alignment/>
      <protection/>
    </xf>
    <xf numFmtId="0" fontId="0" fillId="0" borderId="0">
      <alignment vertical="top"/>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68">
    <xf numFmtId="0" fontId="0" fillId="0" borderId="0" xfId="0" applyFont="1" applyAlignment="1">
      <alignment/>
    </xf>
    <xf numFmtId="0" fontId="95" fillId="0" borderId="0" xfId="0" applyFont="1" applyAlignment="1">
      <alignment/>
    </xf>
    <xf numFmtId="0" fontId="96" fillId="0" borderId="0" xfId="0" applyFont="1" applyAlignment="1">
      <alignment/>
    </xf>
    <xf numFmtId="0" fontId="3" fillId="0" borderId="0" xfId="0" applyFont="1" applyAlignment="1">
      <alignment/>
    </xf>
    <xf numFmtId="0" fontId="4" fillId="0" borderId="0" xfId="0" applyFont="1" applyAlignment="1">
      <alignment/>
    </xf>
    <xf numFmtId="0" fontId="97" fillId="0" borderId="0" xfId="0" applyFont="1" applyAlignment="1">
      <alignment/>
    </xf>
    <xf numFmtId="0" fontId="98" fillId="0" borderId="0" xfId="0" applyFont="1" applyAlignment="1">
      <alignment/>
    </xf>
    <xf numFmtId="0" fontId="7" fillId="0" borderId="0" xfId="0" applyFont="1" applyAlignment="1">
      <alignment wrapText="1"/>
    </xf>
    <xf numFmtId="0" fontId="99" fillId="0" borderId="0" xfId="0" applyFont="1" applyAlignment="1">
      <alignment/>
    </xf>
    <xf numFmtId="0" fontId="6" fillId="0" borderId="0" xfId="0" applyFont="1" applyAlignment="1">
      <alignment wrapText="1"/>
    </xf>
    <xf numFmtId="0" fontId="95" fillId="0" borderId="0" xfId="0" applyFont="1" applyFill="1" applyAlignment="1">
      <alignment horizontal="left"/>
    </xf>
    <xf numFmtId="0" fontId="8" fillId="0" borderId="0" xfId="0" applyFont="1" applyAlignment="1">
      <alignment vertical="center"/>
    </xf>
    <xf numFmtId="0" fontId="10" fillId="0" borderId="0" xfId="0" applyFont="1" applyFill="1" applyAlignment="1">
      <alignment/>
    </xf>
    <xf numFmtId="0" fontId="100" fillId="0" borderId="0" xfId="0" applyFont="1" applyAlignment="1">
      <alignment/>
    </xf>
    <xf numFmtId="0" fontId="101" fillId="0" borderId="0" xfId="0" applyFont="1" applyAlignment="1">
      <alignment/>
    </xf>
    <xf numFmtId="0" fontId="10" fillId="0" borderId="0" xfId="0" applyFont="1" applyFill="1" applyAlignment="1">
      <alignment horizontal="left"/>
    </xf>
    <xf numFmtId="0" fontId="10" fillId="0" borderId="0" xfId="0" applyFont="1" applyAlignment="1">
      <alignment/>
    </xf>
    <xf numFmtId="0" fontId="9"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xf>
    <xf numFmtId="0" fontId="14" fillId="0" borderId="0" xfId="0" applyFont="1" applyFill="1" applyAlignment="1">
      <alignment/>
    </xf>
    <xf numFmtId="0" fontId="102" fillId="0" borderId="0" xfId="0" applyFont="1" applyFill="1" applyAlignment="1">
      <alignment/>
    </xf>
    <xf numFmtId="0" fontId="103" fillId="0" borderId="0" xfId="0" applyFont="1" applyFill="1" applyAlignment="1">
      <alignment horizontal="left"/>
    </xf>
    <xf numFmtId="0" fontId="0" fillId="0" borderId="0" xfId="0" applyFont="1" applyAlignment="1">
      <alignment/>
    </xf>
    <xf numFmtId="0" fontId="104" fillId="0" borderId="0" xfId="0" applyFont="1" applyAlignment="1">
      <alignment/>
    </xf>
    <xf numFmtId="1" fontId="95" fillId="33" borderId="10" xfId="0" applyNumberFormat="1" applyFont="1" applyFill="1" applyBorder="1" applyAlignment="1">
      <alignment horizontal="center" vertical="center"/>
    </xf>
    <xf numFmtId="0" fontId="95" fillId="33" borderId="10" xfId="0" applyFont="1" applyFill="1" applyBorder="1" applyAlignment="1">
      <alignment horizontal="center" vertical="center"/>
    </xf>
    <xf numFmtId="0" fontId="95"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2" fontId="95" fillId="0" borderId="11" xfId="0" applyNumberFormat="1" applyFont="1" applyBorder="1" applyAlignment="1">
      <alignment horizontal="center" vertical="center"/>
    </xf>
    <xf numFmtId="1" fontId="95" fillId="0" borderId="0" xfId="0" applyNumberFormat="1" applyFont="1" applyFill="1" applyAlignment="1">
      <alignment horizontal="center"/>
    </xf>
    <xf numFmtId="0" fontId="10" fillId="0" borderId="0" xfId="0" applyFont="1" applyBorder="1" applyAlignment="1">
      <alignment horizontal="center" vertical="center"/>
    </xf>
    <xf numFmtId="0" fontId="10" fillId="0" borderId="0" xfId="0" applyFont="1" applyBorder="1" applyAlignment="1">
      <alignment/>
    </xf>
    <xf numFmtId="0" fontId="11" fillId="0" borderId="0" xfId="0" applyFont="1" applyBorder="1" applyAlignment="1">
      <alignment horizontal="center" vertical="center" wrapText="1"/>
    </xf>
    <xf numFmtId="0" fontId="19" fillId="0" borderId="12" xfId="0" applyFont="1" applyBorder="1" applyAlignment="1">
      <alignment horizontal="center" vertical="center"/>
    </xf>
    <xf numFmtId="0" fontId="20" fillId="0" borderId="10" xfId="0" applyFont="1" applyBorder="1" applyAlignment="1">
      <alignment horizontal="left" vertical="center" wrapText="1"/>
    </xf>
    <xf numFmtId="0" fontId="20" fillId="0" borderId="10" xfId="0" applyFont="1" applyBorder="1" applyAlignment="1">
      <alignment horizontal="right" vertical="center"/>
    </xf>
    <xf numFmtId="0" fontId="20" fillId="0" borderId="10" xfId="0" applyFont="1" applyBorder="1" applyAlignment="1">
      <alignment horizontal="left" vertical="center"/>
    </xf>
    <xf numFmtId="0" fontId="18" fillId="0" borderId="13" xfId="0" applyFont="1" applyBorder="1" applyAlignment="1">
      <alignment/>
    </xf>
    <xf numFmtId="0" fontId="16" fillId="0" borderId="14" xfId="0" applyFont="1" applyBorder="1" applyAlignment="1">
      <alignment horizontal="left" vertical="center"/>
    </xf>
    <xf numFmtId="0" fontId="105" fillId="0" borderId="15" xfId="0" applyFont="1" applyBorder="1" applyAlignment="1">
      <alignment/>
    </xf>
    <xf numFmtId="0" fontId="105" fillId="0" borderId="0" xfId="0" applyFont="1" applyBorder="1" applyAlignment="1">
      <alignment/>
    </xf>
    <xf numFmtId="0" fontId="105" fillId="0" borderId="16" xfId="0" applyFont="1" applyBorder="1" applyAlignment="1">
      <alignment/>
    </xf>
    <xf numFmtId="0" fontId="17" fillId="0" borderId="10" xfId="0" applyFont="1" applyBorder="1" applyAlignment="1">
      <alignment horizontal="center"/>
    </xf>
    <xf numFmtId="0" fontId="17" fillId="0" borderId="17" xfId="0" applyFont="1" applyBorder="1" applyAlignment="1">
      <alignment horizontal="center" vertical="center" wrapText="1"/>
    </xf>
    <xf numFmtId="0" fontId="17" fillId="0" borderId="11" xfId="0" applyFont="1" applyBorder="1" applyAlignment="1">
      <alignment horizontal="center"/>
    </xf>
    <xf numFmtId="0" fontId="19" fillId="0" borderId="18" xfId="0" applyFont="1" applyBorder="1" applyAlignment="1">
      <alignment/>
    </xf>
    <xf numFmtId="0" fontId="19" fillId="0" borderId="0" xfId="0" applyFont="1" applyAlignment="1">
      <alignment/>
    </xf>
    <xf numFmtId="0" fontId="17" fillId="0" borderId="0" xfId="0" applyFont="1" applyAlignment="1">
      <alignment horizontal="left"/>
    </xf>
    <xf numFmtId="0" fontId="106" fillId="0" borderId="0" xfId="0" applyFont="1" applyAlignment="1">
      <alignment/>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19" xfId="0" applyFont="1" applyBorder="1" applyAlignment="1">
      <alignment horizontal="center" vertical="top" wrapText="1"/>
    </xf>
    <xf numFmtId="0" fontId="16" fillId="0" borderId="10" xfId="0" applyFont="1" applyBorder="1" applyAlignment="1">
      <alignment horizontal="center" vertical="center" wrapText="1"/>
    </xf>
    <xf numFmtId="0" fontId="16" fillId="0" borderId="10" xfId="0" applyFont="1" applyBorder="1" applyAlignment="1">
      <alignment vertical="top" wrapText="1"/>
    </xf>
    <xf numFmtId="0" fontId="16" fillId="0" borderId="10" xfId="0" applyFont="1" applyBorder="1" applyAlignment="1">
      <alignment horizontal="right" vertical="top" wrapText="1"/>
    </xf>
    <xf numFmtId="0" fontId="20" fillId="0" borderId="10" xfId="0" applyFont="1" applyBorder="1" applyAlignment="1">
      <alignment horizontal="center" vertical="center" wrapText="1"/>
    </xf>
    <xf numFmtId="0" fontId="20" fillId="0" borderId="10" xfId="0" applyFont="1" applyBorder="1" applyAlignment="1">
      <alignment horizontal="right" vertical="center" wrapText="1"/>
    </xf>
    <xf numFmtId="1" fontId="20" fillId="0" borderId="10" xfId="0" applyNumberFormat="1" applyFont="1" applyBorder="1" applyAlignment="1">
      <alignment horizontal="right" vertical="center" wrapText="1"/>
    </xf>
    <xf numFmtId="0" fontId="20" fillId="0" borderId="10" xfId="0" applyFont="1" applyBorder="1" applyAlignment="1">
      <alignment/>
    </xf>
    <xf numFmtId="1" fontId="20" fillId="0" borderId="10" xfId="0" applyNumberFormat="1" applyFont="1" applyBorder="1" applyAlignment="1">
      <alignment horizontal="right" vertical="center"/>
    </xf>
    <xf numFmtId="0" fontId="20" fillId="0" borderId="10" xfId="0" applyFont="1" applyBorder="1" applyAlignment="1">
      <alignment vertical="top"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23" xfId="0" applyFont="1" applyBorder="1" applyAlignment="1">
      <alignment vertical="top" wrapText="1"/>
    </xf>
    <xf numFmtId="0" fontId="19" fillId="0" borderId="19" xfId="0" applyFont="1" applyBorder="1" applyAlignment="1">
      <alignment vertical="top" wrapText="1"/>
    </xf>
    <xf numFmtId="0" fontId="19" fillId="0" borderId="2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2" fontId="20" fillId="0" borderId="10" xfId="0" applyNumberFormat="1" applyFont="1" applyBorder="1" applyAlignment="1">
      <alignment horizontal="right" vertical="center" wrapText="1"/>
    </xf>
    <xf numFmtId="0" fontId="16" fillId="0" borderId="10" xfId="0" applyFont="1" applyBorder="1" applyAlignment="1">
      <alignment horizontal="right" vertical="center" wrapText="1"/>
    </xf>
    <xf numFmtId="0" fontId="16" fillId="0" borderId="10" xfId="0" applyFont="1" applyBorder="1" applyAlignment="1">
      <alignment horizontal="right" vertical="center"/>
    </xf>
    <xf numFmtId="2" fontId="16" fillId="0" borderId="10" xfId="0" applyNumberFormat="1" applyFont="1" applyBorder="1" applyAlignment="1">
      <alignment horizontal="right" vertical="center" wrapText="1"/>
    </xf>
    <xf numFmtId="0" fontId="16" fillId="0" borderId="0" xfId="0" applyFont="1" applyBorder="1" applyAlignment="1">
      <alignment horizontal="left"/>
    </xf>
    <xf numFmtId="0" fontId="22" fillId="0" borderId="0" xfId="0" applyFont="1" applyBorder="1" applyAlignment="1">
      <alignment/>
    </xf>
    <xf numFmtId="0" fontId="20" fillId="0" borderId="17" xfId="0" applyFont="1" applyBorder="1" applyAlignment="1">
      <alignment horizontal="left" vertical="center" wrapText="1"/>
    </xf>
    <xf numFmtId="0" fontId="20" fillId="0" borderId="17" xfId="0" applyFont="1" applyBorder="1" applyAlignment="1">
      <alignment horizontal="right" vertical="center" wrapText="1"/>
    </xf>
    <xf numFmtId="2" fontId="20" fillId="0" borderId="17" xfId="0" applyNumberFormat="1" applyFont="1" applyBorder="1" applyAlignment="1">
      <alignment horizontal="right" vertical="center" wrapText="1"/>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7" fillId="0" borderId="0" xfId="0" applyFont="1" applyAlignment="1">
      <alignment horizontal="center"/>
    </xf>
    <xf numFmtId="0" fontId="19" fillId="0" borderId="19" xfId="0" applyFont="1" applyBorder="1" applyAlignment="1">
      <alignment horizontal="center" wrapText="1"/>
    </xf>
    <xf numFmtId="0" fontId="17" fillId="0" borderId="0" xfId="0" applyFont="1" applyAlignment="1">
      <alignment horizontal="left" indent="2"/>
    </xf>
    <xf numFmtId="0" fontId="19" fillId="0" borderId="0" xfId="0" applyFont="1" applyAlignment="1">
      <alignment horizontal="left" indent="2"/>
    </xf>
    <xf numFmtId="0" fontId="19" fillId="0" borderId="0" xfId="0" applyFont="1" applyAlignment="1">
      <alignment wrapText="1"/>
    </xf>
    <xf numFmtId="2" fontId="19" fillId="0" borderId="23" xfId="0" applyNumberFormat="1" applyFont="1" applyBorder="1" applyAlignment="1">
      <alignment vertical="top" wrapText="1"/>
    </xf>
    <xf numFmtId="0" fontId="19" fillId="0" borderId="23" xfId="0" applyFont="1" applyBorder="1" applyAlignment="1">
      <alignment horizontal="center" vertical="center" wrapText="1"/>
    </xf>
    <xf numFmtId="0" fontId="23" fillId="0" borderId="0" xfId="0" applyFont="1" applyAlignment="1">
      <alignment/>
    </xf>
    <xf numFmtId="0" fontId="17" fillId="0" borderId="0" xfId="0" applyFont="1" applyBorder="1" applyAlignment="1">
      <alignment horizontal="left"/>
    </xf>
    <xf numFmtId="0" fontId="106" fillId="0" borderId="0" xfId="0" applyFont="1" applyBorder="1" applyAlignment="1">
      <alignment/>
    </xf>
    <xf numFmtId="0" fontId="19" fillId="0" borderId="10" xfId="0" applyFont="1" applyBorder="1" applyAlignment="1">
      <alignment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right" vertical="center"/>
    </xf>
    <xf numFmtId="0" fontId="19" fillId="0" borderId="10" xfId="0" applyFont="1" applyFill="1" applyBorder="1" applyAlignment="1">
      <alignment vertical="center"/>
    </xf>
    <xf numFmtId="0" fontId="19" fillId="0" borderId="1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06"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06" fillId="0" borderId="17" xfId="0" applyFont="1" applyFill="1" applyBorder="1" applyAlignment="1">
      <alignment horizontal="center" vertical="center" wrapText="1"/>
    </xf>
    <xf numFmtId="0" fontId="95" fillId="33" borderId="17" xfId="0" applyFont="1" applyFill="1" applyBorder="1" applyAlignment="1">
      <alignment horizontal="center" vertical="center"/>
    </xf>
    <xf numFmtId="0" fontId="95" fillId="33" borderId="17" xfId="0" applyFont="1" applyFill="1" applyBorder="1" applyAlignment="1">
      <alignment horizontal="center" vertical="center" wrapText="1"/>
    </xf>
    <xf numFmtId="1" fontId="95" fillId="33" borderId="17" xfId="0" applyNumberFormat="1" applyFont="1" applyFill="1" applyBorder="1" applyAlignment="1">
      <alignment horizontal="center" vertical="center"/>
    </xf>
    <xf numFmtId="2" fontId="95" fillId="0" borderId="30" xfId="0" applyNumberFormat="1" applyFont="1" applyBorder="1" applyAlignment="1">
      <alignment horizontal="center" vertical="center"/>
    </xf>
    <xf numFmtId="0" fontId="107" fillId="0" borderId="0" xfId="0" applyFont="1" applyBorder="1" applyAlignment="1">
      <alignment/>
    </xf>
    <xf numFmtId="0" fontId="107" fillId="0" borderId="17" xfId="0" applyFont="1" applyBorder="1" applyAlignment="1">
      <alignment horizontal="center" vertical="center" wrapText="1"/>
    </xf>
    <xf numFmtId="0" fontId="106" fillId="33" borderId="10" xfId="0" applyFont="1" applyFill="1" applyBorder="1" applyAlignment="1">
      <alignment horizontal="center" vertical="center"/>
    </xf>
    <xf numFmtId="2" fontId="106" fillId="33" borderId="10" xfId="0" applyNumberFormat="1" applyFont="1" applyFill="1" applyBorder="1" applyAlignment="1">
      <alignment horizontal="center" vertical="center" wrapText="1"/>
    </xf>
    <xf numFmtId="1" fontId="106" fillId="33" borderId="10" xfId="0" applyNumberFormat="1" applyFont="1" applyFill="1" applyBorder="1" applyAlignment="1">
      <alignment horizontal="center" vertical="center"/>
    </xf>
    <xf numFmtId="1" fontId="106" fillId="33" borderId="10" xfId="0" applyNumberFormat="1" applyFont="1" applyFill="1" applyBorder="1" applyAlignment="1">
      <alignment horizontal="right" vertical="center"/>
    </xf>
    <xf numFmtId="174" fontId="107" fillId="0" borderId="10" xfId="0" applyNumberFormat="1" applyFont="1" applyBorder="1" applyAlignment="1">
      <alignment horizontal="right" vertical="center"/>
    </xf>
    <xf numFmtId="1" fontId="20" fillId="0" borderId="10" xfId="0" applyNumberFormat="1" applyFont="1" applyBorder="1" applyAlignment="1">
      <alignment horizontal="center" vertical="center" wrapText="1"/>
    </xf>
    <xf numFmtId="1" fontId="20" fillId="0" borderId="10" xfId="0" applyNumberFormat="1" applyFont="1" applyBorder="1" applyAlignment="1">
      <alignment horizontal="center" vertical="center"/>
    </xf>
    <xf numFmtId="1" fontId="16" fillId="0" borderId="10" xfId="0" applyNumberFormat="1" applyFont="1" applyBorder="1" applyAlignment="1">
      <alignment horizontal="center" vertical="center"/>
    </xf>
    <xf numFmtId="0" fontId="108" fillId="0" borderId="0" xfId="0" applyFont="1" applyBorder="1" applyAlignment="1">
      <alignment/>
    </xf>
    <xf numFmtId="1" fontId="16" fillId="0" borderId="10" xfId="0" applyNumberFormat="1"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indent="1"/>
    </xf>
    <xf numFmtId="0" fontId="19" fillId="0" borderId="10" xfId="0" applyFont="1" applyBorder="1" applyAlignment="1">
      <alignment horizontal="left" vertical="center" wrapText="1" indent="1"/>
    </xf>
    <xf numFmtId="0" fontId="17" fillId="0" borderId="10" xfId="0" applyFont="1" applyBorder="1" applyAlignment="1">
      <alignment horizontal="center" vertical="center"/>
    </xf>
    <xf numFmtId="0" fontId="25" fillId="0" borderId="10" xfId="0" applyFont="1" applyBorder="1" applyAlignment="1">
      <alignment vertical="center" wrapText="1"/>
    </xf>
    <xf numFmtId="0" fontId="25" fillId="33" borderId="10" xfId="0" applyFont="1" applyFill="1" applyBorder="1" applyAlignment="1">
      <alignment horizontal="right" vertical="center"/>
    </xf>
    <xf numFmtId="1" fontId="25" fillId="0" borderId="10" xfId="0" applyNumberFormat="1" applyFont="1" applyFill="1" applyBorder="1" applyAlignment="1">
      <alignment horizontal="right" vertical="center"/>
    </xf>
    <xf numFmtId="1" fontId="25" fillId="33" borderId="10" xfId="0" applyNumberFormat="1" applyFont="1" applyFill="1" applyBorder="1" applyAlignment="1">
      <alignment horizontal="right" vertical="center"/>
    </xf>
    <xf numFmtId="0" fontId="20" fillId="0" borderId="11" xfId="0" applyFont="1" applyFill="1" applyBorder="1" applyAlignment="1">
      <alignment horizontal="right" vertical="center" wrapText="1"/>
    </xf>
    <xf numFmtId="0" fontId="26" fillId="0" borderId="10" xfId="0" applyFont="1" applyBorder="1" applyAlignment="1">
      <alignment horizontal="center" vertical="center" wrapText="1"/>
    </xf>
    <xf numFmtId="0" fontId="16" fillId="0" borderId="0" xfId="0" applyFont="1" applyFill="1" applyBorder="1" applyAlignment="1">
      <alignment horizontal="left"/>
    </xf>
    <xf numFmtId="0" fontId="25" fillId="0" borderId="10" xfId="0" applyFont="1" applyFill="1" applyBorder="1" applyAlignment="1">
      <alignment vertical="center" wrapText="1"/>
    </xf>
    <xf numFmtId="1" fontId="16" fillId="0" borderId="10" xfId="0" applyNumberFormat="1" applyFont="1" applyFill="1" applyBorder="1" applyAlignment="1">
      <alignment horizontal="center" vertical="center" wrapText="1"/>
    </xf>
    <xf numFmtId="0" fontId="100" fillId="0" borderId="0" xfId="0" applyFont="1" applyFill="1" applyAlignment="1">
      <alignment/>
    </xf>
    <xf numFmtId="0" fontId="19" fillId="0" borderId="10" xfId="0" applyFont="1" applyFill="1" applyBorder="1" applyAlignment="1">
      <alignment horizontal="right" vertical="center" wrapText="1"/>
    </xf>
    <xf numFmtId="0" fontId="95" fillId="0" borderId="0" xfId="0" applyFont="1" applyFill="1" applyAlignment="1">
      <alignment/>
    </xf>
    <xf numFmtId="1" fontId="109" fillId="0" borderId="10" xfId="0" applyNumberFormat="1" applyFont="1" applyFill="1" applyBorder="1" applyAlignment="1">
      <alignment horizontal="center" vertical="center"/>
    </xf>
    <xf numFmtId="0" fontId="17" fillId="0" borderId="0" xfId="0" applyFont="1" applyAlignment="1">
      <alignment horizontal="left" vertical="center"/>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24" xfId="0" applyFont="1" applyBorder="1" applyAlignment="1">
      <alignment horizontal="center" wrapText="1"/>
    </xf>
    <xf numFmtId="0" fontId="106" fillId="0" borderId="17" xfId="0" applyFont="1" applyBorder="1" applyAlignment="1">
      <alignment wrapText="1"/>
    </xf>
    <xf numFmtId="0" fontId="17" fillId="0" borderId="0" xfId="0" applyFont="1" applyBorder="1" applyAlignment="1">
      <alignment vertical="center" wrapText="1"/>
    </xf>
    <xf numFmtId="0" fontId="19" fillId="0" borderId="0" xfId="0" applyFont="1" applyBorder="1" applyAlignment="1">
      <alignment vertical="center" wrapText="1"/>
    </xf>
    <xf numFmtId="14" fontId="19" fillId="0" borderId="0" xfId="0" applyNumberFormat="1" applyFont="1" applyBorder="1" applyAlignment="1">
      <alignment vertical="center" wrapText="1"/>
    </xf>
    <xf numFmtId="0" fontId="17" fillId="0" borderId="0" xfId="0" applyFont="1" applyAlignment="1">
      <alignment/>
    </xf>
    <xf numFmtId="0" fontId="19" fillId="0" borderId="0" xfId="0" applyFont="1" applyAlignment="1">
      <alignment horizontal="left" vertical="center"/>
    </xf>
    <xf numFmtId="0" fontId="106" fillId="0" borderId="0" xfId="0" applyFont="1" applyAlignment="1">
      <alignment horizontal="left" vertical="center"/>
    </xf>
    <xf numFmtId="0" fontId="27" fillId="0" borderId="31" xfId="0" applyFont="1" applyBorder="1" applyAlignment="1">
      <alignment horizontal="center" vertical="center"/>
    </xf>
    <xf numFmtId="2" fontId="107" fillId="0" borderId="10" xfId="0" applyNumberFormat="1" applyFont="1" applyFill="1" applyBorder="1" applyAlignment="1">
      <alignment vertical="center" wrapText="1"/>
    </xf>
    <xf numFmtId="0" fontId="106" fillId="0" borderId="10" xfId="0" applyFont="1" applyFill="1" applyBorder="1" applyAlignment="1">
      <alignment vertical="center" wrapText="1"/>
    </xf>
    <xf numFmtId="0" fontId="27" fillId="0" borderId="31" xfId="0" applyFont="1" applyFill="1" applyBorder="1" applyAlignment="1">
      <alignment horizontal="center" vertical="center"/>
    </xf>
    <xf numFmtId="1" fontId="110" fillId="0" borderId="10" xfId="0" applyNumberFormat="1" applyFont="1" applyBorder="1" applyAlignment="1">
      <alignment horizontal="center" vertical="center"/>
    </xf>
    <xf numFmtId="0" fontId="17" fillId="0" borderId="19" xfId="0" applyFont="1" applyBorder="1" applyAlignment="1">
      <alignment horizontal="center"/>
    </xf>
    <xf numFmtId="0" fontId="17" fillId="0" borderId="23" xfId="0" applyFont="1" applyBorder="1" applyAlignment="1">
      <alignment horizontal="center"/>
    </xf>
    <xf numFmtId="0" fontId="17" fillId="0" borderId="16" xfId="0" applyFont="1" applyBorder="1" applyAlignment="1">
      <alignment vertical="center" wrapText="1"/>
    </xf>
    <xf numFmtId="0" fontId="17" fillId="0" borderId="23" xfId="0" applyFont="1" applyBorder="1" applyAlignment="1">
      <alignment vertical="center" wrapText="1"/>
    </xf>
    <xf numFmtId="0" fontId="19" fillId="0" borderId="19" xfId="0" applyFont="1" applyBorder="1" applyAlignment="1">
      <alignment/>
    </xf>
    <xf numFmtId="0" fontId="17" fillId="0" borderId="23" xfId="0" applyFont="1" applyBorder="1" applyAlignment="1">
      <alignment vertical="center"/>
    </xf>
    <xf numFmtId="0" fontId="19" fillId="0" borderId="23" xfId="0" applyFont="1" applyBorder="1" applyAlignment="1">
      <alignment vertical="center"/>
    </xf>
    <xf numFmtId="0" fontId="19" fillId="0" borderId="23" xfId="0" applyFont="1" applyBorder="1" applyAlignment="1">
      <alignment horizontal="center" vertical="center"/>
    </xf>
    <xf numFmtId="2" fontId="19" fillId="0" borderId="23" xfId="0" applyNumberFormat="1" applyFont="1" applyBorder="1" applyAlignment="1">
      <alignment/>
    </xf>
    <xf numFmtId="0" fontId="19" fillId="0" borderId="19" xfId="0" applyFont="1" applyBorder="1" applyAlignment="1">
      <alignment horizontal="center" vertical="center"/>
    </xf>
    <xf numFmtId="0" fontId="19" fillId="0" borderId="23" xfId="0" applyFont="1" applyBorder="1" applyAlignment="1">
      <alignment/>
    </xf>
    <xf numFmtId="176" fontId="19" fillId="0" borderId="23" xfId="0" applyNumberFormat="1" applyFont="1" applyBorder="1" applyAlignment="1">
      <alignment/>
    </xf>
    <xf numFmtId="0" fontId="17" fillId="0" borderId="20" xfId="0" applyFont="1" applyBorder="1" applyAlignment="1">
      <alignment horizontal="center"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17" fillId="0" borderId="11" xfId="0" applyFont="1" applyBorder="1" applyAlignment="1">
      <alignment vertical="center" wrapText="1"/>
    </xf>
    <xf numFmtId="0" fontId="17" fillId="0" borderId="24" xfId="0" applyFont="1" applyBorder="1" applyAlignment="1">
      <alignment vertical="center" wrapText="1"/>
    </xf>
    <xf numFmtId="0" fontId="19" fillId="0" borderId="17" xfId="0" applyFont="1" applyBorder="1" applyAlignment="1">
      <alignment horizontal="center" vertical="center"/>
    </xf>
    <xf numFmtId="0" fontId="19" fillId="0" borderId="17" xfId="0" applyFont="1" applyBorder="1" applyAlignment="1">
      <alignment vertical="center"/>
    </xf>
    <xf numFmtId="10" fontId="19" fillId="0" borderId="17" xfId="0" applyNumberFormat="1" applyFont="1" applyBorder="1" applyAlignment="1">
      <alignment vertical="center"/>
    </xf>
    <xf numFmtId="10" fontId="19" fillId="0" borderId="10" xfId="0" applyNumberFormat="1" applyFont="1" applyBorder="1" applyAlignment="1">
      <alignment vertical="center"/>
    </xf>
    <xf numFmtId="0" fontId="17" fillId="0" borderId="11" xfId="0" applyFont="1" applyBorder="1" applyAlignment="1">
      <alignment wrapText="1"/>
    </xf>
    <xf numFmtId="0" fontId="17" fillId="0" borderId="24" xfId="0" applyFont="1" applyBorder="1" applyAlignment="1">
      <alignment wrapText="1"/>
    </xf>
    <xf numFmtId="2" fontId="19" fillId="0" borderId="17" xfId="0" applyNumberFormat="1" applyFont="1" applyBorder="1" applyAlignment="1">
      <alignment vertical="center"/>
    </xf>
    <xf numFmtId="0" fontId="28" fillId="0" borderId="0" xfId="0" applyFont="1" applyFill="1" applyBorder="1" applyAlignment="1">
      <alignment/>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1" fillId="0" borderId="0" xfId="57" applyFont="1">
      <alignment/>
      <protection/>
    </xf>
    <xf numFmtId="0" fontId="29" fillId="0" borderId="0" xfId="57" applyFont="1" applyAlignment="1">
      <alignment horizontal="center"/>
      <protection/>
    </xf>
    <xf numFmtId="0" fontId="30" fillId="0" borderId="0" xfId="57" applyFont="1">
      <alignment/>
      <protection/>
    </xf>
    <xf numFmtId="2" fontId="29" fillId="0" borderId="0" xfId="57" applyNumberFormat="1" applyFont="1" applyAlignment="1">
      <alignment horizontal="center"/>
      <protection/>
    </xf>
    <xf numFmtId="0" fontId="29" fillId="0" borderId="10" xfId="57" applyFont="1" applyBorder="1" applyAlignment="1">
      <alignment horizontal="center" vertical="center" wrapText="1"/>
      <protection/>
    </xf>
    <xf numFmtId="0" fontId="29" fillId="0" borderId="10" xfId="57" applyFont="1" applyBorder="1" applyAlignment="1">
      <alignment horizontal="left" vertical="center" wrapText="1"/>
      <protection/>
    </xf>
    <xf numFmtId="0" fontId="31" fillId="0" borderId="10" xfId="58" applyFont="1" applyFill="1" applyBorder="1" applyAlignment="1">
      <alignment vertical="center" wrapText="1"/>
      <protection/>
    </xf>
    <xf numFmtId="0" fontId="11" fillId="0" borderId="10" xfId="57" applyFont="1" applyBorder="1" applyAlignment="1">
      <alignment vertical="center"/>
      <protection/>
    </xf>
    <xf numFmtId="0" fontId="32" fillId="0" borderId="10" xfId="58" applyFont="1" applyFill="1" applyBorder="1" applyAlignment="1">
      <alignment vertical="center" wrapText="1"/>
      <protection/>
    </xf>
    <xf numFmtId="0" fontId="9" fillId="0" borderId="10" xfId="57" applyFont="1" applyBorder="1" applyAlignment="1">
      <alignment vertical="center"/>
      <protection/>
    </xf>
    <xf numFmtId="0" fontId="31" fillId="0" borderId="10" xfId="57" applyFont="1" applyFill="1" applyBorder="1" applyAlignment="1">
      <alignment vertical="center"/>
      <protection/>
    </xf>
    <xf numFmtId="1" fontId="11" fillId="0" borderId="10" xfId="57" applyNumberFormat="1" applyFont="1" applyBorder="1" applyAlignment="1">
      <alignment vertical="center"/>
      <protection/>
    </xf>
    <xf numFmtId="0" fontId="0" fillId="0" borderId="0" xfId="0" applyBorder="1" applyAlignment="1">
      <alignment/>
    </xf>
    <xf numFmtId="0" fontId="95" fillId="0" borderId="10" xfId="0" applyFont="1" applyBorder="1" applyAlignment="1">
      <alignment horizontal="right" vertical="center"/>
    </xf>
    <xf numFmtId="1" fontId="104" fillId="0" borderId="31" xfId="0" applyNumberFormat="1" applyFont="1" applyBorder="1" applyAlignment="1">
      <alignment horizontal="right" vertical="center"/>
    </xf>
    <xf numFmtId="0" fontId="29" fillId="34" borderId="10" xfId="57" applyFont="1" applyFill="1" applyBorder="1" applyAlignment="1">
      <alignment horizontal="center" vertical="center" wrapText="1"/>
      <protection/>
    </xf>
    <xf numFmtId="1" fontId="107" fillId="33" borderId="10" xfId="0" applyNumberFormat="1" applyFont="1" applyFill="1" applyBorder="1" applyAlignment="1">
      <alignment horizontal="right" vertical="center"/>
    </xf>
    <xf numFmtId="1" fontId="111" fillId="0" borderId="17" xfId="0" applyNumberFormat="1" applyFont="1" applyFill="1" applyBorder="1" applyAlignment="1">
      <alignment horizontal="center" vertical="center"/>
    </xf>
    <xf numFmtId="1" fontId="111" fillId="0" borderId="10" xfId="0" applyNumberFormat="1" applyFont="1" applyFill="1" applyBorder="1" applyAlignment="1">
      <alignment horizontal="center" vertical="center"/>
    </xf>
    <xf numFmtId="0" fontId="107" fillId="0" borderId="10" xfId="0" applyNumberFormat="1" applyFont="1" applyBorder="1" applyAlignment="1">
      <alignment horizontal="right" vertical="center"/>
    </xf>
    <xf numFmtId="0" fontId="73"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14" fontId="112" fillId="0" borderId="10" xfId="0" applyNumberFormat="1" applyFont="1" applyFill="1" applyBorder="1" applyAlignment="1">
      <alignment horizontal="center" vertical="center" wrapText="1"/>
    </xf>
    <xf numFmtId="0" fontId="113" fillId="0" borderId="10" xfId="0" applyFont="1" applyFill="1" applyBorder="1" applyAlignment="1">
      <alignment horizontal="center" vertical="center"/>
    </xf>
    <xf numFmtId="0" fontId="112" fillId="0" borderId="10" xfId="0" applyFont="1" applyFill="1" applyBorder="1" applyAlignment="1">
      <alignment horizontal="left" vertical="center"/>
    </xf>
    <xf numFmtId="0" fontId="112" fillId="0" borderId="10" xfId="0" applyFont="1" applyFill="1" applyBorder="1" applyAlignment="1">
      <alignment vertical="center" wrapText="1"/>
    </xf>
    <xf numFmtId="0" fontId="35" fillId="0" borderId="10" xfId="0" applyFont="1" applyFill="1" applyBorder="1" applyAlignment="1">
      <alignment horizontal="center" vertical="center"/>
    </xf>
    <xf numFmtId="2" fontId="106" fillId="0" borderId="10" xfId="0" applyNumberFormat="1" applyFont="1" applyFill="1" applyBorder="1" applyAlignment="1">
      <alignment vertical="center" wrapText="1"/>
    </xf>
    <xf numFmtId="0" fontId="19" fillId="0" borderId="35" xfId="0" applyFont="1" applyBorder="1" applyAlignment="1">
      <alignment vertical="center"/>
    </xf>
    <xf numFmtId="0" fontId="16" fillId="0" borderId="0"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vertical="center" wrapText="1"/>
    </xf>
    <xf numFmtId="0" fontId="16" fillId="0" borderId="0" xfId="0" applyFont="1" applyFill="1" applyBorder="1" applyAlignment="1">
      <alignment horizontal="right" vertical="center"/>
    </xf>
    <xf numFmtId="0" fontId="16" fillId="0" borderId="36" xfId="0" applyFont="1" applyFill="1" applyBorder="1" applyAlignment="1">
      <alignment vertical="center"/>
    </xf>
    <xf numFmtId="0" fontId="93" fillId="0" borderId="0" xfId="0" applyFont="1" applyAlignment="1">
      <alignment/>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2" fontId="16" fillId="0" borderId="10" xfId="0" applyNumberFormat="1" applyFont="1" applyFill="1" applyBorder="1" applyAlignment="1">
      <alignment horizontal="right" vertical="center"/>
    </xf>
    <xf numFmtId="2" fontId="16" fillId="0" borderId="10" xfId="0" applyNumberFormat="1" applyFont="1" applyFill="1" applyBorder="1" applyAlignment="1">
      <alignment horizontal="right" vertical="center" wrapText="1"/>
    </xf>
    <xf numFmtId="0" fontId="30" fillId="0" borderId="0" xfId="0" applyFont="1" applyAlignment="1">
      <alignment horizontal="justify"/>
    </xf>
    <xf numFmtId="0" fontId="73" fillId="0" borderId="0" xfId="0" applyFont="1" applyAlignment="1">
      <alignment/>
    </xf>
    <xf numFmtId="0" fontId="73" fillId="0" borderId="0" xfId="0" applyFont="1" applyFill="1" applyAlignment="1">
      <alignment/>
    </xf>
    <xf numFmtId="0" fontId="112" fillId="0" borderId="0" xfId="0" applyFont="1" applyAlignment="1">
      <alignment/>
    </xf>
    <xf numFmtId="0" fontId="39" fillId="0" borderId="0" xfId="0" applyFont="1" applyAlignment="1">
      <alignment horizontal="right" vertical="top"/>
    </xf>
    <xf numFmtId="0" fontId="40" fillId="0" borderId="10" xfId="0" applyFont="1" applyFill="1" applyBorder="1" applyAlignment="1">
      <alignment horizontal="center" vertical="center" wrapText="1"/>
    </xf>
    <xf numFmtId="0" fontId="41" fillId="0" borderId="10" xfId="0" applyFont="1" applyFill="1" applyBorder="1" applyAlignment="1">
      <alignment vertical="center"/>
    </xf>
    <xf numFmtId="2" fontId="41" fillId="0" borderId="10" xfId="0" applyNumberFormat="1" applyFont="1" applyFill="1" applyBorder="1" applyAlignment="1">
      <alignment vertical="center"/>
    </xf>
    <xf numFmtId="0" fontId="29" fillId="35" borderId="10" xfId="0" applyFont="1" applyFill="1" applyBorder="1" applyAlignment="1">
      <alignment horizontal="center" vertical="center"/>
    </xf>
    <xf numFmtId="2" fontId="29" fillId="35" borderId="10" xfId="0" applyNumberFormat="1" applyFont="1" applyFill="1" applyBorder="1" applyAlignment="1">
      <alignment vertical="center"/>
    </xf>
    <xf numFmtId="0" fontId="42" fillId="35" borderId="10" xfId="0" applyFont="1" applyFill="1" applyBorder="1" applyAlignment="1">
      <alignment horizontal="center" vertical="center"/>
    </xf>
    <xf numFmtId="0" fontId="29" fillId="35" borderId="10" xfId="0" applyFont="1" applyFill="1" applyBorder="1" applyAlignment="1">
      <alignment horizontal="center" vertical="center" wrapText="1"/>
    </xf>
    <xf numFmtId="0" fontId="29" fillId="35" borderId="10" xfId="0" applyFont="1" applyFill="1" applyBorder="1" applyAlignment="1">
      <alignmen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7" xfId="0" applyFont="1" applyBorder="1" applyAlignment="1">
      <alignment horizontal="left" vertical="center" wrapText="1"/>
    </xf>
    <xf numFmtId="0" fontId="43" fillId="0" borderId="10" xfId="0" applyFont="1" applyBorder="1" applyAlignment="1">
      <alignment horizontal="left" vertical="center" wrapText="1"/>
    </xf>
    <xf numFmtId="2" fontId="114" fillId="0" borderId="10" xfId="0" applyNumberFormat="1" applyFont="1" applyBorder="1" applyAlignment="1">
      <alignment horizontal="right" vertical="center"/>
    </xf>
    <xf numFmtId="0" fontId="17" fillId="0" borderId="3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42" xfId="0" applyFont="1" applyBorder="1" applyAlignment="1">
      <alignment horizontal="center" vertical="center"/>
    </xf>
    <xf numFmtId="0" fontId="33" fillId="0" borderId="35" xfId="0" applyFont="1" applyBorder="1" applyAlignment="1">
      <alignment horizontal="left" vertical="center" wrapText="1"/>
    </xf>
    <xf numFmtId="0" fontId="33" fillId="0" borderId="0" xfId="0" applyFont="1" applyBorder="1" applyAlignment="1">
      <alignment horizontal="left" vertical="center" wrapText="1"/>
    </xf>
    <xf numFmtId="0" fontId="33" fillId="0" borderId="16" xfId="0" applyFont="1" applyBorder="1" applyAlignment="1">
      <alignment horizontal="left" vertical="center" wrapText="1"/>
    </xf>
    <xf numFmtId="0" fontId="16" fillId="0" borderId="18"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23" xfId="0" applyFont="1" applyFill="1" applyBorder="1" applyAlignment="1">
      <alignment horizontal="left" vertical="center"/>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0" xfId="0" applyFont="1" applyAlignment="1">
      <alignment horizontal="left" vertical="center"/>
    </xf>
    <xf numFmtId="0" fontId="16" fillId="0" borderId="0" xfId="0" applyFont="1" applyFill="1" applyAlignment="1">
      <alignment horizontal="left"/>
    </xf>
    <xf numFmtId="0" fontId="16" fillId="0" borderId="0" xfId="0" applyFont="1" applyFill="1" applyBorder="1" applyAlignment="1">
      <alignment horizontal="left"/>
    </xf>
    <xf numFmtId="0" fontId="16" fillId="0" borderId="10" xfId="0" applyFont="1" applyFill="1" applyBorder="1" applyAlignment="1">
      <alignment horizontal="center" vertical="center"/>
    </xf>
    <xf numFmtId="0" fontId="16" fillId="0" borderId="10" xfId="0" applyFont="1" applyBorder="1" applyAlignment="1">
      <alignment vertical="top" wrapText="1"/>
    </xf>
    <xf numFmtId="0" fontId="16" fillId="0" borderId="10"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49" xfId="0" applyFont="1" applyBorder="1" applyAlignment="1">
      <alignment horizontal="left" vertical="center" wrapText="1"/>
    </xf>
    <xf numFmtId="0" fontId="20" fillId="0" borderId="28" xfId="0" applyFont="1" applyBorder="1" applyAlignment="1">
      <alignment horizontal="left" vertical="center" wrapText="1"/>
    </xf>
    <xf numFmtId="0" fontId="20" fillId="0" borderId="50" xfId="0" applyFont="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2" fillId="0" borderId="18" xfId="0" applyFont="1" applyFill="1" applyBorder="1" applyAlignment="1">
      <alignment horizontal="left"/>
    </xf>
    <xf numFmtId="0" fontId="12" fillId="0" borderId="15" xfId="0" applyFont="1" applyFill="1" applyBorder="1" applyAlignment="1">
      <alignment horizontal="left"/>
    </xf>
    <xf numFmtId="0" fontId="12" fillId="0" borderId="43" xfId="0" applyFont="1" applyFill="1" applyBorder="1" applyAlignment="1">
      <alignment horizontal="left"/>
    </xf>
    <xf numFmtId="0" fontId="12" fillId="0" borderId="46" xfId="0" applyFont="1" applyFill="1" applyBorder="1" applyAlignment="1">
      <alignment horizontal="left"/>
    </xf>
    <xf numFmtId="0" fontId="12" fillId="0" borderId="47" xfId="0" applyFont="1" applyFill="1" applyBorder="1" applyAlignment="1">
      <alignment horizontal="left"/>
    </xf>
    <xf numFmtId="0" fontId="12" fillId="0" borderId="48" xfId="0" applyFont="1" applyFill="1" applyBorder="1" applyAlignment="1">
      <alignment horizontal="left"/>
    </xf>
    <xf numFmtId="0" fontId="12" fillId="0" borderId="35" xfId="0" applyFont="1" applyFill="1" applyBorder="1" applyAlignment="1">
      <alignment horizontal="left"/>
    </xf>
    <xf numFmtId="0" fontId="12" fillId="0" borderId="0" xfId="0" applyFont="1" applyFill="1" applyBorder="1" applyAlignment="1">
      <alignment horizontal="left"/>
    </xf>
    <xf numFmtId="0" fontId="12" fillId="0" borderId="16" xfId="0" applyFont="1" applyFill="1" applyBorder="1" applyAlignment="1">
      <alignment horizontal="left"/>
    </xf>
    <xf numFmtId="0" fontId="15"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51" xfId="0" applyFont="1" applyBorder="1" applyAlignment="1">
      <alignment horizontal="left" vertical="center" wrapText="1"/>
    </xf>
    <xf numFmtId="0" fontId="7" fillId="0" borderId="51" xfId="0" applyFont="1" applyBorder="1" applyAlignment="1">
      <alignment horizontal="left" vertical="center"/>
    </xf>
    <xf numFmtId="0" fontId="43" fillId="0" borderId="3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4" xfId="0" applyFont="1" applyBorder="1" applyAlignment="1">
      <alignment horizontal="center" vertical="center" wrapText="1"/>
    </xf>
    <xf numFmtId="0" fontId="19" fillId="0" borderId="0" xfId="0" applyFont="1" applyAlignment="1">
      <alignment horizontal="left" vertical="center" wrapText="1"/>
    </xf>
    <xf numFmtId="0" fontId="19" fillId="0" borderId="52" xfId="0" applyFont="1" applyBorder="1" applyAlignment="1">
      <alignment horizontal="center" vertical="center" wrapText="1"/>
    </xf>
    <xf numFmtId="0" fontId="19" fillId="0" borderId="19" xfId="0" applyFont="1" applyBorder="1" applyAlignment="1">
      <alignment horizontal="center" vertical="center" wrapText="1"/>
    </xf>
    <xf numFmtId="0" fontId="17" fillId="0" borderId="46" xfId="0" applyFont="1" applyBorder="1" applyAlignment="1">
      <alignment horizontal="center"/>
    </xf>
    <xf numFmtId="0" fontId="17" fillId="0" borderId="47" xfId="0" applyFont="1" applyBorder="1" applyAlignment="1">
      <alignment horizontal="center"/>
    </xf>
    <xf numFmtId="0" fontId="17" fillId="0" borderId="48" xfId="0" applyFont="1" applyBorder="1" applyAlignment="1">
      <alignment horizontal="center"/>
    </xf>
    <xf numFmtId="0" fontId="17" fillId="0" borderId="52" xfId="0" applyFont="1" applyBorder="1" applyAlignment="1">
      <alignment vertical="center" wrapText="1"/>
    </xf>
    <xf numFmtId="0" fontId="17" fillId="0" borderId="19" xfId="0" applyFont="1" applyBorder="1" applyAlignment="1">
      <alignment vertical="center" wrapText="1"/>
    </xf>
    <xf numFmtId="0" fontId="17" fillId="0" borderId="0" xfId="0" applyFont="1" applyBorder="1" applyAlignment="1">
      <alignment horizont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wrapText="1"/>
    </xf>
    <xf numFmtId="0" fontId="17" fillId="0" borderId="49" xfId="0" applyFont="1" applyBorder="1" applyAlignment="1">
      <alignment horizontal="center" vertical="center" wrapText="1"/>
    </xf>
    <xf numFmtId="0" fontId="17" fillId="0" borderId="53" xfId="0" applyFont="1" applyBorder="1" applyAlignment="1">
      <alignment horizontal="center" vertical="center" wrapText="1"/>
    </xf>
    <xf numFmtId="0" fontId="16" fillId="0" borderId="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top" wrapText="1"/>
    </xf>
    <xf numFmtId="0" fontId="19" fillId="0" borderId="14" xfId="0" applyFont="1" applyBorder="1" applyAlignment="1">
      <alignment horizontal="center" vertical="top" wrapText="1"/>
    </xf>
    <xf numFmtId="0" fontId="17" fillId="0" borderId="0" xfId="0" applyFont="1" applyBorder="1" applyAlignment="1">
      <alignment horizontal="left" wrapText="1"/>
    </xf>
    <xf numFmtId="0" fontId="107" fillId="0" borderId="0" xfId="0" applyFont="1" applyBorder="1" applyAlignment="1">
      <alignment horizontal="left"/>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15" fillId="0" borderId="0" xfId="0" applyFont="1" applyAlignment="1">
      <alignment horizontal="left" vertical="top" wrapText="1"/>
    </xf>
    <xf numFmtId="0" fontId="16" fillId="0" borderId="0" xfId="0" applyFont="1" applyBorder="1" applyAlignment="1">
      <alignment/>
    </xf>
    <xf numFmtId="0" fontId="29" fillId="0" borderId="28"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39" fillId="0" borderId="0" xfId="0" applyFont="1" applyAlignment="1">
      <alignment horizontal="left" vertical="center"/>
    </xf>
    <xf numFmtId="0" fontId="29" fillId="0" borderId="28"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29" xfId="0" applyFont="1" applyFill="1" applyBorder="1" applyAlignment="1">
      <alignment horizontal="center" vertical="center" wrapText="1"/>
    </xf>
    <xf numFmtId="0" fontId="29" fillId="0" borderId="0" xfId="57" applyFont="1" applyFill="1" applyBorder="1" applyAlignment="1">
      <alignment horizontal="left" vertical="center" wrapText="1"/>
      <protection/>
    </xf>
    <xf numFmtId="0" fontId="29" fillId="0" borderId="0" xfId="57" applyFont="1" applyAlignment="1">
      <alignment horizontal="center"/>
      <protection/>
    </xf>
    <xf numFmtId="0" fontId="29" fillId="0" borderId="10" xfId="57" applyFont="1" applyBorder="1" applyAlignment="1">
      <alignment horizontal="center" vertical="center" wrapText="1"/>
      <protection/>
    </xf>
    <xf numFmtId="0" fontId="31" fillId="0" borderId="28" xfId="58" applyFont="1" applyFill="1" applyBorder="1" applyAlignment="1">
      <alignment vertical="center" wrapText="1"/>
      <protection/>
    </xf>
    <xf numFmtId="0" fontId="31" fillId="0" borderId="17" xfId="58" applyFont="1" applyFill="1" applyBorder="1" applyAlignment="1">
      <alignment vertical="center" wrapText="1"/>
      <protection/>
    </xf>
    <xf numFmtId="1" fontId="11" fillId="0" borderId="28" xfId="57" applyNumberFormat="1" applyFont="1" applyBorder="1" applyAlignment="1">
      <alignment horizontal="right" vertical="center"/>
      <protection/>
    </xf>
    <xf numFmtId="1" fontId="11" fillId="0" borderId="17" xfId="57" applyNumberFormat="1" applyFont="1" applyBorder="1" applyAlignment="1">
      <alignment horizontal="right" vertical="center"/>
      <protection/>
    </xf>
    <xf numFmtId="0" fontId="17" fillId="0" borderId="10" xfId="0" applyFont="1" applyBorder="1" applyAlignment="1">
      <alignment horizontal="center" vertical="center"/>
    </xf>
    <xf numFmtId="0" fontId="17" fillId="0" borderId="0" xfId="0" applyFont="1" applyBorder="1" applyAlignment="1">
      <alignment horizontal="center" vertical="top"/>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_sop 08_test results format_ NDC_West"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2.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vmlDrawing" Target="../drawings/vmlDrawing3.v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zoomScalePageLayoutView="0" workbookViewId="0" topLeftCell="A1">
      <selection activeCell="A8" sqref="A8"/>
    </sheetView>
  </sheetViews>
  <sheetFormatPr defaultColWidth="9.140625" defaultRowHeight="15"/>
  <cols>
    <col min="1" max="1" width="59.421875" style="0" bestFit="1" customWidth="1"/>
    <col min="3" max="3" width="10.7109375" style="0" customWidth="1"/>
  </cols>
  <sheetData>
    <row r="1" spans="1:5" ht="46.5" customHeight="1" thickBot="1">
      <c r="A1" s="153" t="s">
        <v>57</v>
      </c>
      <c r="B1" s="2"/>
      <c r="C1" s="2"/>
      <c r="D1" s="2"/>
      <c r="E1" s="2"/>
    </row>
    <row r="2" spans="1:5" ht="51" customHeight="1" thickBot="1">
      <c r="A2" s="156" t="s">
        <v>362</v>
      </c>
      <c r="B2" s="2"/>
      <c r="C2" s="2"/>
      <c r="D2" s="2"/>
      <c r="E2" s="2"/>
    </row>
    <row r="3" spans="1:5" ht="60.75" customHeight="1" thickBot="1">
      <c r="A3" s="153" t="s">
        <v>252</v>
      </c>
      <c r="B3" s="2"/>
      <c r="C3" s="2"/>
      <c r="D3" s="2"/>
      <c r="E3" s="2"/>
    </row>
  </sheetData>
  <sheetProtection/>
  <printOptions horizontalCentered="1" verticalCentered="1"/>
  <pageMargins left="0.45" right="0.45" top="0.5" bottom="0.5" header="0.3" footer="0.3"/>
  <pageSetup horizontalDpi="600" verticalDpi="600" orientation="landscape" paperSize="9" scale="200" r:id="rId1"/>
</worksheet>
</file>

<file path=xl/worksheets/sheet10.xml><?xml version="1.0" encoding="utf-8"?>
<worksheet xmlns="http://schemas.openxmlformats.org/spreadsheetml/2006/main" xmlns:r="http://schemas.openxmlformats.org/officeDocument/2006/relationships">
  <dimension ref="A1:G11"/>
  <sheetViews>
    <sheetView zoomScalePageLayoutView="0" workbookViewId="0" topLeftCell="A7">
      <selection activeCell="B15" sqref="B15:F17"/>
    </sheetView>
  </sheetViews>
  <sheetFormatPr defaultColWidth="9.140625" defaultRowHeight="15"/>
  <cols>
    <col min="1" max="1" width="25.28125" style="0" customWidth="1"/>
    <col min="2" max="2" width="14.28125" style="0" customWidth="1"/>
    <col min="3" max="3" width="18.7109375" style="0" customWidth="1"/>
    <col min="4" max="4" width="14.140625" style="0" customWidth="1"/>
    <col min="5" max="5" width="15.421875" style="0" customWidth="1"/>
  </cols>
  <sheetData>
    <row r="1" spans="1:5" ht="18">
      <c r="A1" s="281" t="str">
        <f>'MG COVER PAGE'!A1</f>
        <v>Name of Distribution Licensee: M G V C L</v>
      </c>
      <c r="B1" s="281"/>
      <c r="C1" s="281"/>
      <c r="D1" s="281"/>
      <c r="E1" s="281"/>
    </row>
    <row r="2" spans="1:5" ht="18">
      <c r="A2" s="281" t="str">
        <f>'MG COVER PAGE'!A2</f>
        <v>Year :   April'2019 - March'20</v>
      </c>
      <c r="B2" s="281"/>
      <c r="C2" s="281"/>
      <c r="D2" s="281"/>
      <c r="E2" s="281"/>
    </row>
    <row r="3" spans="1:5" ht="18">
      <c r="A3" s="281" t="str">
        <f>'MG COVER PAGE'!A3</f>
        <v>Year: 2019-20</v>
      </c>
      <c r="B3" s="281"/>
      <c r="C3" s="281"/>
      <c r="D3" s="281"/>
      <c r="E3" s="281"/>
    </row>
    <row r="4" spans="1:5" ht="18">
      <c r="A4" s="94" t="s">
        <v>226</v>
      </c>
      <c r="B4" s="95"/>
      <c r="C4" s="95"/>
      <c r="D4" s="95"/>
      <c r="E4" s="95"/>
    </row>
    <row r="5" spans="1:5" ht="22.5" customHeight="1" thickBot="1">
      <c r="A5" s="321" t="s">
        <v>227</v>
      </c>
      <c r="B5" s="321"/>
      <c r="C5" s="321"/>
      <c r="D5" s="321"/>
      <c r="E5" s="321"/>
    </row>
    <row r="6" spans="1:5" ht="18">
      <c r="A6" s="170">
        <v>-1</v>
      </c>
      <c r="B6" s="171">
        <v>-2</v>
      </c>
      <c r="C6" s="171">
        <v>-3</v>
      </c>
      <c r="D6" s="171">
        <v>-4</v>
      </c>
      <c r="E6" s="172">
        <v>-5</v>
      </c>
    </row>
    <row r="7" spans="1:5" ht="36">
      <c r="A7" s="322" t="s">
        <v>228</v>
      </c>
      <c r="B7" s="324" t="s">
        <v>229</v>
      </c>
      <c r="C7" s="324" t="s">
        <v>230</v>
      </c>
      <c r="D7" s="324" t="s">
        <v>205</v>
      </c>
      <c r="E7" s="179" t="s">
        <v>231</v>
      </c>
    </row>
    <row r="8" spans="1:5" ht="68.25" customHeight="1" thickBot="1">
      <c r="A8" s="323"/>
      <c r="B8" s="325"/>
      <c r="C8" s="325"/>
      <c r="D8" s="325"/>
      <c r="E8" s="180" t="s">
        <v>232</v>
      </c>
    </row>
    <row r="9" spans="1:7" ht="34.5" customHeight="1">
      <c r="A9" s="176" t="s">
        <v>233</v>
      </c>
      <c r="B9" s="176">
        <v>393</v>
      </c>
      <c r="C9" s="176" t="s">
        <v>234</v>
      </c>
      <c r="D9" s="176">
        <v>0</v>
      </c>
      <c r="E9" s="181">
        <f>D9*100/B9</f>
        <v>0</v>
      </c>
      <c r="F9" s="182"/>
      <c r="G9" s="182"/>
    </row>
    <row r="10" spans="1:5" ht="34.5" customHeight="1">
      <c r="A10" s="96" t="s">
        <v>235</v>
      </c>
      <c r="B10" s="96">
        <v>87</v>
      </c>
      <c r="C10" s="96" t="s">
        <v>236</v>
      </c>
      <c r="D10" s="96">
        <v>0</v>
      </c>
      <c r="E10" s="96">
        <v>0</v>
      </c>
    </row>
    <row r="11" spans="1:5" ht="34.5" customHeight="1">
      <c r="A11" s="96" t="s">
        <v>237</v>
      </c>
      <c r="B11" s="96">
        <v>3</v>
      </c>
      <c r="C11" s="96" t="s">
        <v>238</v>
      </c>
      <c r="D11" s="96">
        <v>0</v>
      </c>
      <c r="E11" s="96">
        <v>0</v>
      </c>
    </row>
  </sheetData>
  <sheetProtection/>
  <mergeCells count="8">
    <mergeCell ref="A5:E5"/>
    <mergeCell ref="A7:A8"/>
    <mergeCell ref="B7:B8"/>
    <mergeCell ref="C7:C8"/>
    <mergeCell ref="D7:D8"/>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17"/>
  <sheetViews>
    <sheetView zoomScalePageLayoutView="0" workbookViewId="0" topLeftCell="A4">
      <selection activeCell="C9" sqref="C9:C11"/>
    </sheetView>
  </sheetViews>
  <sheetFormatPr defaultColWidth="9.140625" defaultRowHeight="15"/>
  <cols>
    <col min="1" max="1" width="6.57421875" style="0" customWidth="1"/>
    <col min="2" max="2" width="18.28125" style="0" customWidth="1"/>
    <col min="3" max="3" width="12.140625" style="0" customWidth="1"/>
    <col min="4" max="4" width="13.57421875" style="0" customWidth="1"/>
    <col min="5" max="5" width="15.8515625" style="0" customWidth="1"/>
    <col min="6" max="6" width="14.28125" style="0" customWidth="1"/>
  </cols>
  <sheetData>
    <row r="1" spans="1:5" ht="18">
      <c r="A1" s="281" t="str">
        <f>'MG COVER PAGE'!A1</f>
        <v>Name of Distribution Licensee: M G V C L</v>
      </c>
      <c r="B1" s="281"/>
      <c r="C1" s="281"/>
      <c r="D1" s="281"/>
      <c r="E1" s="281"/>
    </row>
    <row r="2" spans="1:5" ht="18">
      <c r="A2" s="281" t="str">
        <f>'MG COVER PAGE'!A2</f>
        <v>Year :   April'2019 - March'20</v>
      </c>
      <c r="B2" s="281"/>
      <c r="C2" s="281"/>
      <c r="D2" s="281"/>
      <c r="E2" s="281"/>
    </row>
    <row r="3" spans="1:5" ht="18">
      <c r="A3" s="281" t="str">
        <f>'MG COVER PAGE'!A3</f>
        <v>Year: 2019-20</v>
      </c>
      <c r="B3" s="281"/>
      <c r="C3" s="281"/>
      <c r="D3" s="281"/>
      <c r="E3" s="281"/>
    </row>
    <row r="4" spans="1:13" ht="18">
      <c r="A4" s="49" t="s">
        <v>217</v>
      </c>
      <c r="B4" s="50"/>
      <c r="C4" s="50"/>
      <c r="D4" s="50"/>
      <c r="E4" s="50"/>
      <c r="F4" s="50"/>
      <c r="G4" s="50"/>
      <c r="H4" s="50"/>
      <c r="I4" s="50"/>
      <c r="J4" s="50"/>
      <c r="K4" s="50"/>
      <c r="L4" s="50"/>
      <c r="M4" s="50"/>
    </row>
    <row r="5" spans="1:13" ht="18.75" thickBot="1">
      <c r="A5" s="326" t="s">
        <v>218</v>
      </c>
      <c r="B5" s="326"/>
      <c r="C5" s="326"/>
      <c r="D5" s="326"/>
      <c r="E5" s="326"/>
      <c r="F5" s="326"/>
      <c r="G5" s="50"/>
      <c r="H5" s="50"/>
      <c r="I5" s="50"/>
      <c r="J5" s="50"/>
      <c r="K5" s="50"/>
      <c r="L5" s="50"/>
      <c r="M5" s="50"/>
    </row>
    <row r="6" spans="1:13" ht="18">
      <c r="A6" s="170">
        <v>-1</v>
      </c>
      <c r="B6" s="171">
        <v>-2</v>
      </c>
      <c r="C6" s="171">
        <v>-3</v>
      </c>
      <c r="D6" s="171">
        <v>-4</v>
      </c>
      <c r="E6" s="171">
        <v>-5</v>
      </c>
      <c r="F6" s="172">
        <v>-6</v>
      </c>
      <c r="G6" s="50"/>
      <c r="H6" s="50"/>
      <c r="I6" s="50"/>
      <c r="J6" s="50"/>
      <c r="K6" s="50"/>
      <c r="L6" s="50"/>
      <c r="M6" s="50"/>
    </row>
    <row r="7" spans="1:13" ht="43.5" customHeight="1">
      <c r="A7" s="327" t="s">
        <v>9</v>
      </c>
      <c r="B7" s="324" t="s">
        <v>202</v>
      </c>
      <c r="C7" s="324" t="s">
        <v>219</v>
      </c>
      <c r="D7" s="324" t="s">
        <v>220</v>
      </c>
      <c r="E7" s="324" t="s">
        <v>205</v>
      </c>
      <c r="F7" s="173" t="s">
        <v>221</v>
      </c>
      <c r="G7" s="50"/>
      <c r="H7" s="50"/>
      <c r="I7" s="50"/>
      <c r="J7" s="50"/>
      <c r="K7" s="50"/>
      <c r="L7" s="50"/>
      <c r="M7" s="50"/>
    </row>
    <row r="8" spans="1:13" ht="55.5" customHeight="1" thickBot="1">
      <c r="A8" s="328"/>
      <c r="B8" s="325"/>
      <c r="C8" s="325"/>
      <c r="D8" s="325"/>
      <c r="E8" s="325"/>
      <c r="F8" s="174" t="s">
        <v>208</v>
      </c>
      <c r="G8" s="50"/>
      <c r="H8" s="50"/>
      <c r="I8" s="50"/>
      <c r="J8" s="50"/>
      <c r="K8" s="50"/>
      <c r="L8" s="50"/>
      <c r="M8" s="50"/>
    </row>
    <row r="9" spans="1:13" ht="24.75" customHeight="1">
      <c r="A9" s="175">
        <v>1</v>
      </c>
      <c r="B9" s="176" t="s">
        <v>209</v>
      </c>
      <c r="C9" s="176">
        <v>244</v>
      </c>
      <c r="D9" s="177">
        <v>0.035</v>
      </c>
      <c r="E9" s="176">
        <v>0</v>
      </c>
      <c r="F9" s="176">
        <f>E9*100/C9</f>
        <v>0</v>
      </c>
      <c r="G9" s="50"/>
      <c r="H9" s="50"/>
      <c r="I9" s="50"/>
      <c r="J9" s="50"/>
      <c r="K9" s="50"/>
      <c r="L9" s="50"/>
      <c r="M9" s="50"/>
    </row>
    <row r="10" spans="1:13" ht="24.75" customHeight="1">
      <c r="A10" s="97">
        <v>2</v>
      </c>
      <c r="B10" s="96" t="s">
        <v>215</v>
      </c>
      <c r="C10" s="96">
        <v>43</v>
      </c>
      <c r="D10" s="178">
        <v>0.03</v>
      </c>
      <c r="E10" s="96">
        <v>0</v>
      </c>
      <c r="F10" s="96">
        <v>0</v>
      </c>
      <c r="G10" s="50"/>
      <c r="H10" s="50"/>
      <c r="I10" s="50"/>
      <c r="J10" s="50"/>
      <c r="K10" s="50"/>
      <c r="L10" s="50"/>
      <c r="M10" s="50"/>
    </row>
    <row r="11" spans="1:13" ht="24.75" customHeight="1">
      <c r="A11" s="97">
        <v>3</v>
      </c>
      <c r="B11" s="96" t="s">
        <v>222</v>
      </c>
      <c r="C11" s="96">
        <v>3</v>
      </c>
      <c r="D11" s="178">
        <v>0.03</v>
      </c>
      <c r="E11" s="96">
        <v>0</v>
      </c>
      <c r="F11" s="96">
        <v>0</v>
      </c>
      <c r="G11" s="50"/>
      <c r="H11" s="50"/>
      <c r="I11" s="50"/>
      <c r="J11" s="50"/>
      <c r="K11" s="50"/>
      <c r="L11" s="50"/>
      <c r="M11" s="50"/>
    </row>
    <row r="12" spans="1:13" ht="18">
      <c r="A12" s="48"/>
      <c r="B12" s="50"/>
      <c r="C12" s="50"/>
      <c r="D12" s="50"/>
      <c r="E12" s="50"/>
      <c r="F12" s="50"/>
      <c r="G12" s="50"/>
      <c r="H12" s="50"/>
      <c r="I12" s="50"/>
      <c r="J12" s="50"/>
      <c r="K12" s="50"/>
      <c r="L12" s="50"/>
      <c r="M12" s="50"/>
    </row>
    <row r="13" spans="1:13" ht="55.5" customHeight="1">
      <c r="A13" s="313" t="s">
        <v>223</v>
      </c>
      <c r="B13" s="313"/>
      <c r="C13" s="313"/>
      <c r="D13" s="313"/>
      <c r="E13" s="313"/>
      <c r="F13" s="313"/>
      <c r="G13" s="50"/>
      <c r="H13" s="50"/>
      <c r="I13" s="50"/>
      <c r="J13" s="50"/>
      <c r="K13" s="50"/>
      <c r="L13" s="50"/>
      <c r="M13" s="50"/>
    </row>
    <row r="14" spans="1:13" ht="10.5" customHeight="1">
      <c r="A14" s="150"/>
      <c r="B14" s="50"/>
      <c r="C14" s="50"/>
      <c r="D14" s="50"/>
      <c r="E14" s="50"/>
      <c r="F14" s="50"/>
      <c r="G14" s="50"/>
      <c r="H14" s="50"/>
      <c r="I14" s="50"/>
      <c r="J14" s="50"/>
      <c r="K14" s="50"/>
      <c r="L14" s="50"/>
      <c r="M14" s="50"/>
    </row>
    <row r="15" spans="1:13" ht="18">
      <c r="A15" s="48" t="s">
        <v>224</v>
      </c>
      <c r="B15" s="50"/>
      <c r="C15" s="50"/>
      <c r="D15" s="50"/>
      <c r="E15" s="50"/>
      <c r="F15" s="50"/>
      <c r="G15" s="50"/>
      <c r="H15" s="50"/>
      <c r="I15" s="50"/>
      <c r="J15" s="50"/>
      <c r="K15" s="50"/>
      <c r="L15" s="50"/>
      <c r="M15" s="50"/>
    </row>
    <row r="16" spans="1:13" ht="44.25" customHeight="1">
      <c r="A16" s="313" t="s">
        <v>225</v>
      </c>
      <c r="B16" s="313"/>
      <c r="C16" s="313"/>
      <c r="D16" s="313"/>
      <c r="E16" s="313"/>
      <c r="F16" s="313"/>
      <c r="G16" s="50"/>
      <c r="H16" s="50"/>
      <c r="I16" s="50"/>
      <c r="J16" s="50"/>
      <c r="K16" s="50"/>
      <c r="L16" s="50"/>
      <c r="M16" s="50"/>
    </row>
    <row r="17" spans="1:13" ht="18">
      <c r="A17" s="50"/>
      <c r="B17" s="50"/>
      <c r="C17" s="50"/>
      <c r="D17" s="50"/>
      <c r="E17" s="50"/>
      <c r="F17" s="50"/>
      <c r="G17" s="50"/>
      <c r="H17" s="50"/>
      <c r="I17" s="50"/>
      <c r="J17" s="50"/>
      <c r="K17" s="50"/>
      <c r="L17" s="50"/>
      <c r="M17" s="50"/>
    </row>
  </sheetData>
  <sheetProtection/>
  <mergeCells count="11">
    <mergeCell ref="D7:D8"/>
    <mergeCell ref="E7:E8"/>
    <mergeCell ref="A13:F13"/>
    <mergeCell ref="A16:F16"/>
    <mergeCell ref="A1:E1"/>
    <mergeCell ref="A2:E2"/>
    <mergeCell ref="A3:E3"/>
    <mergeCell ref="A5:F5"/>
    <mergeCell ref="A7:A8"/>
    <mergeCell ref="B7:B8"/>
    <mergeCell ref="C7:C8"/>
  </mergeCells>
  <printOptions horizontalCentered="1" verticalCentered="1"/>
  <pageMargins left="0.45" right="0.45"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C00000"/>
  </sheetPr>
  <dimension ref="A1:F24"/>
  <sheetViews>
    <sheetView zoomScalePageLayoutView="0" workbookViewId="0" topLeftCell="A13">
      <selection activeCell="H22" sqref="H22"/>
    </sheetView>
  </sheetViews>
  <sheetFormatPr defaultColWidth="14.57421875" defaultRowHeight="15"/>
  <cols>
    <col min="1" max="1" width="4.140625" style="10" bestFit="1" customWidth="1"/>
    <col min="2" max="2" width="15.00390625" style="10" bestFit="1" customWidth="1"/>
    <col min="3" max="3" width="18.57421875" style="10" customWidth="1"/>
    <col min="4" max="4" width="15.140625" style="10" customWidth="1"/>
    <col min="5" max="5" width="16.7109375" style="10" customWidth="1"/>
    <col min="6" max="6" width="17.7109375" style="10" customWidth="1"/>
    <col min="7" max="16384" width="14.57421875" style="10" customWidth="1"/>
  </cols>
  <sheetData>
    <row r="1" spans="1:6" s="15" customFormat="1" ht="18">
      <c r="A1" s="281" t="str">
        <f>'MG COVER PAGE'!A1</f>
        <v>Name of Distribution Licensee: M G V C L</v>
      </c>
      <c r="B1" s="281"/>
      <c r="C1" s="281"/>
      <c r="D1" s="281"/>
      <c r="E1" s="281"/>
      <c r="F1" s="281"/>
    </row>
    <row r="2" spans="1:6" s="15" customFormat="1" ht="18">
      <c r="A2" s="281" t="str">
        <f>'MG COVER PAGE'!A2</f>
        <v>Year :   April'2019 - March'20</v>
      </c>
      <c r="B2" s="281"/>
      <c r="C2" s="281"/>
      <c r="D2" s="281"/>
      <c r="E2" s="281"/>
      <c r="F2" s="281"/>
    </row>
    <row r="3" spans="1:6" s="15" customFormat="1" ht="18">
      <c r="A3" s="281" t="str">
        <f>'MG COVER PAGE'!A3</f>
        <v>Year: 2019-20</v>
      </c>
      <c r="B3" s="281"/>
      <c r="C3" s="281"/>
      <c r="D3" s="281"/>
      <c r="E3" s="281"/>
      <c r="F3" s="281"/>
    </row>
    <row r="4" spans="1:6" s="15" customFormat="1" ht="18">
      <c r="A4" s="329" t="s">
        <v>88</v>
      </c>
      <c r="B4" s="329"/>
      <c r="C4" s="329"/>
      <c r="D4" s="329"/>
      <c r="E4" s="329"/>
      <c r="F4" s="329"/>
    </row>
    <row r="5" spans="1:6" ht="14.25" customHeight="1">
      <c r="A5" s="330" t="s">
        <v>89</v>
      </c>
      <c r="B5" s="330" t="s">
        <v>44</v>
      </c>
      <c r="C5" s="330" t="s">
        <v>165</v>
      </c>
      <c r="D5" s="331" t="s">
        <v>164</v>
      </c>
      <c r="E5" s="106"/>
      <c r="F5" s="103"/>
    </row>
    <row r="6" spans="1:6" ht="18">
      <c r="A6" s="330"/>
      <c r="B6" s="330"/>
      <c r="C6" s="330"/>
      <c r="D6" s="331"/>
      <c r="E6" s="107"/>
      <c r="F6" s="104"/>
    </row>
    <row r="7" spans="1:6" ht="18">
      <c r="A7" s="330"/>
      <c r="B7" s="330"/>
      <c r="C7" s="330"/>
      <c r="D7" s="331"/>
      <c r="E7" s="107"/>
      <c r="F7" s="104"/>
    </row>
    <row r="8" spans="1:6" ht="18">
      <c r="A8" s="330"/>
      <c r="B8" s="330"/>
      <c r="C8" s="330"/>
      <c r="D8" s="331"/>
      <c r="E8" s="107"/>
      <c r="F8" s="104"/>
    </row>
    <row r="9" spans="1:6" ht="18">
      <c r="A9" s="330"/>
      <c r="B9" s="330"/>
      <c r="C9" s="330"/>
      <c r="D9" s="331"/>
      <c r="E9" s="107"/>
      <c r="F9" s="104"/>
    </row>
    <row r="10" spans="1:6" ht="18">
      <c r="A10" s="330"/>
      <c r="B10" s="330"/>
      <c r="C10" s="330"/>
      <c r="D10" s="331"/>
      <c r="E10" s="108"/>
      <c r="F10" s="105"/>
    </row>
    <row r="11" spans="1:6" s="22" customFormat="1" ht="18">
      <c r="A11" s="98">
        <v>1</v>
      </c>
      <c r="B11" s="98">
        <v>2</v>
      </c>
      <c r="C11" s="98">
        <v>3</v>
      </c>
      <c r="D11" s="98">
        <v>4</v>
      </c>
      <c r="E11" s="102">
        <v>5</v>
      </c>
      <c r="F11" s="102" t="s">
        <v>90</v>
      </c>
    </row>
    <row r="12" spans="1:6" s="22" customFormat="1" ht="19.5" customHeight="1">
      <c r="A12" s="99">
        <v>1</v>
      </c>
      <c r="B12" s="96" t="s">
        <v>762</v>
      </c>
      <c r="C12" s="155">
        <v>2910923</v>
      </c>
      <c r="D12" s="155">
        <v>3166624</v>
      </c>
      <c r="E12" s="155">
        <v>7200979</v>
      </c>
      <c r="F12" s="154">
        <v>2.27</v>
      </c>
    </row>
    <row r="13" spans="1:6" s="22" customFormat="1" ht="19.5" customHeight="1">
      <c r="A13" s="99">
        <v>2</v>
      </c>
      <c r="B13" s="101" t="s">
        <v>763</v>
      </c>
      <c r="C13" s="155">
        <v>2960249</v>
      </c>
      <c r="D13" s="155">
        <v>3177258</v>
      </c>
      <c r="E13" s="155">
        <v>8175468</v>
      </c>
      <c r="F13" s="154">
        <v>2.57</v>
      </c>
    </row>
    <row r="14" spans="1:6" s="22" customFormat="1" ht="19.5" customHeight="1">
      <c r="A14" s="99">
        <v>3</v>
      </c>
      <c r="B14" s="101" t="s">
        <v>764</v>
      </c>
      <c r="C14" s="155">
        <v>3058876</v>
      </c>
      <c r="D14" s="155">
        <v>3182856</v>
      </c>
      <c r="E14" s="155">
        <v>23862698</v>
      </c>
      <c r="F14" s="154">
        <v>7.5</v>
      </c>
    </row>
    <row r="15" spans="1:6" s="22" customFormat="1" ht="19.5" customHeight="1">
      <c r="A15" s="99">
        <v>4</v>
      </c>
      <c r="B15" s="96" t="s">
        <v>765</v>
      </c>
      <c r="C15" s="155">
        <v>2977906</v>
      </c>
      <c r="D15" s="155">
        <v>3192118</v>
      </c>
      <c r="E15" s="155">
        <v>18516938</v>
      </c>
      <c r="F15" s="154">
        <v>5.8</v>
      </c>
    </row>
    <row r="16" spans="1:6" s="22" customFormat="1" ht="19.5" customHeight="1">
      <c r="A16" s="99">
        <v>5</v>
      </c>
      <c r="B16" s="101" t="s">
        <v>766</v>
      </c>
      <c r="C16" s="155">
        <v>3037517</v>
      </c>
      <c r="D16" s="155">
        <v>3210496</v>
      </c>
      <c r="E16" s="155">
        <v>20923639</v>
      </c>
      <c r="F16" s="154">
        <v>6.52</v>
      </c>
    </row>
    <row r="17" spans="1:6" s="22" customFormat="1" ht="19.5" customHeight="1">
      <c r="A17" s="99">
        <v>6</v>
      </c>
      <c r="B17" s="101" t="s">
        <v>767</v>
      </c>
      <c r="C17" s="155">
        <v>3018377</v>
      </c>
      <c r="D17" s="155">
        <v>3210306</v>
      </c>
      <c r="E17" s="155">
        <v>20478067</v>
      </c>
      <c r="F17" s="154">
        <v>6.38</v>
      </c>
    </row>
    <row r="18" spans="1:6" s="22" customFormat="1" ht="19.5" customHeight="1">
      <c r="A18" s="99">
        <v>7</v>
      </c>
      <c r="B18" s="96" t="s">
        <v>768</v>
      </c>
      <c r="C18" s="155">
        <v>2923569</v>
      </c>
      <c r="D18" s="155">
        <v>3213274</v>
      </c>
      <c r="E18" s="155">
        <v>13093283</v>
      </c>
      <c r="F18" s="154">
        <v>4.07</v>
      </c>
    </row>
    <row r="19" spans="1:6" s="22" customFormat="1" ht="19.5" customHeight="1">
      <c r="A19" s="99">
        <v>8</v>
      </c>
      <c r="B19" s="101" t="s">
        <v>769</v>
      </c>
      <c r="C19" s="155">
        <v>2979447</v>
      </c>
      <c r="D19" s="155">
        <v>3211809</v>
      </c>
      <c r="E19" s="155">
        <v>8610682</v>
      </c>
      <c r="F19" s="154">
        <v>2.68</v>
      </c>
    </row>
    <row r="20" spans="1:6" s="22" customFormat="1" ht="19.5" customHeight="1">
      <c r="A20" s="99">
        <v>9</v>
      </c>
      <c r="B20" s="101" t="s">
        <v>770</v>
      </c>
      <c r="C20" s="155">
        <v>2987118</v>
      </c>
      <c r="D20" s="155">
        <v>3236489</v>
      </c>
      <c r="E20" s="155">
        <v>9402138</v>
      </c>
      <c r="F20" s="154">
        <v>2.91</v>
      </c>
    </row>
    <row r="21" spans="1:6" ht="19.5" customHeight="1">
      <c r="A21" s="99">
        <v>10</v>
      </c>
      <c r="B21" s="96" t="s">
        <v>256</v>
      </c>
      <c r="C21" s="155">
        <v>3098553</v>
      </c>
      <c r="D21" s="155">
        <v>3245200</v>
      </c>
      <c r="E21" s="155">
        <v>9665462</v>
      </c>
      <c r="F21" s="154">
        <v>2.9783871564156295</v>
      </c>
    </row>
    <row r="22" spans="1:6" ht="19.5" customHeight="1">
      <c r="A22" s="99">
        <v>11</v>
      </c>
      <c r="B22" s="101" t="s">
        <v>257</v>
      </c>
      <c r="C22" s="155">
        <v>2997818</v>
      </c>
      <c r="D22" s="155">
        <v>3251926</v>
      </c>
      <c r="E22" s="155">
        <v>7051624</v>
      </c>
      <c r="F22" s="154">
        <v>2.1684454074293202</v>
      </c>
    </row>
    <row r="23" spans="1:6" ht="19.5" customHeight="1">
      <c r="A23" s="99">
        <v>12</v>
      </c>
      <c r="B23" s="101" t="s">
        <v>258</v>
      </c>
      <c r="C23" s="155">
        <v>2962765</v>
      </c>
      <c r="D23" s="155">
        <v>3258751</v>
      </c>
      <c r="E23" s="155">
        <v>8463224</v>
      </c>
      <c r="F23" s="154">
        <v>2.5970759962942855</v>
      </c>
    </row>
    <row r="24" spans="3:6" ht="18">
      <c r="C24" s="31"/>
      <c r="D24" s="100">
        <f>SUM(D12:D23)</f>
        <v>38557107</v>
      </c>
      <c r="E24" s="100">
        <f>SUM(E12:E23)</f>
        <v>155444202</v>
      </c>
      <c r="F24" s="154">
        <f>E24/D24</f>
        <v>4.031531774414507</v>
      </c>
    </row>
  </sheetData>
  <sheetProtection/>
  <mergeCells count="8">
    <mergeCell ref="A1:F1"/>
    <mergeCell ref="A2:F2"/>
    <mergeCell ref="A3:F3"/>
    <mergeCell ref="A4:F4"/>
    <mergeCell ref="A5:A10"/>
    <mergeCell ref="B5:B10"/>
    <mergeCell ref="C5:C10"/>
    <mergeCell ref="D5:D10"/>
  </mergeCells>
  <printOptions horizontalCentered="1" verticalCentered="1"/>
  <pageMargins left="0.45" right="0.45" top="0.5" bottom="0.5" header="0.3" footer="0.3"/>
  <pageSetup horizontalDpi="600" verticalDpi="600" orientation="landscape" paperSize="9" scale="120" r:id="rId4"/>
  <headerFooter>
    <oddFooter>&amp;L&amp;A</oddFooter>
  </headerFooter>
  <legacyDrawing r:id="rId3"/>
  <oleObjects>
    <oleObject progId="Equation.3" shapeId="11284320" r:id="rId1"/>
    <oleObject progId="Equation.3" shapeId="11284319" r:id="rId2"/>
  </oleObjects>
</worksheet>
</file>

<file path=xl/worksheets/sheet13.xml><?xml version="1.0" encoding="utf-8"?>
<worksheet xmlns="http://schemas.openxmlformats.org/spreadsheetml/2006/main" xmlns:r="http://schemas.openxmlformats.org/officeDocument/2006/relationships">
  <sheetPr>
    <tabColor rgb="FFC00000"/>
  </sheetPr>
  <dimension ref="A1:K29"/>
  <sheetViews>
    <sheetView view="pageBreakPreview" zoomScaleSheetLayoutView="100" zoomScalePageLayoutView="0" workbookViewId="0" topLeftCell="A7">
      <selection activeCell="F32" sqref="F32"/>
    </sheetView>
  </sheetViews>
  <sheetFormatPr defaultColWidth="9.140625" defaultRowHeight="15"/>
  <cols>
    <col min="1" max="1" width="6.28125" style="0" bestFit="1" customWidth="1"/>
    <col min="2" max="2" width="15.28125" style="0" customWidth="1"/>
    <col min="3" max="3" width="12.7109375" style="0" hidden="1" customWidth="1"/>
    <col min="4" max="4" width="15.8515625" style="0" hidden="1" customWidth="1"/>
    <col min="5" max="5" width="0.13671875" style="0" customWidth="1"/>
    <col min="6" max="6" width="14.57421875" style="0" customWidth="1"/>
    <col min="7" max="7" width="13.57421875" style="0" customWidth="1"/>
    <col min="8" max="8" width="11.421875" style="0" customWidth="1"/>
    <col min="9" max="9" width="19.28125" style="0" customWidth="1"/>
    <col min="10" max="10" width="11.421875" style="0" customWidth="1"/>
    <col min="11" max="11" width="10.140625" style="0" bestFit="1" customWidth="1"/>
  </cols>
  <sheetData>
    <row r="1" spans="1:11" s="24" customFormat="1" ht="18">
      <c r="A1" s="113" t="str">
        <f>'MG COVER PAGE'!A1</f>
        <v>Name of Distribution Licensee: M G V C L</v>
      </c>
      <c r="B1" s="113"/>
      <c r="C1" s="113"/>
      <c r="D1" s="113"/>
      <c r="E1" s="113"/>
      <c r="F1" s="113"/>
      <c r="G1" s="113"/>
      <c r="H1" s="113"/>
      <c r="I1" s="113"/>
      <c r="J1" s="113"/>
      <c r="K1" s="113"/>
    </row>
    <row r="2" spans="1:11" s="24" customFormat="1" ht="18">
      <c r="A2" s="113" t="str">
        <f>'MG COVER PAGE'!A2</f>
        <v>Year :   April'2019 - March'20</v>
      </c>
      <c r="B2" s="113"/>
      <c r="C2" s="113"/>
      <c r="D2" s="113"/>
      <c r="E2" s="113"/>
      <c r="F2" s="113"/>
      <c r="G2" s="113"/>
      <c r="H2" s="113"/>
      <c r="I2" s="113"/>
      <c r="J2" s="113"/>
      <c r="K2" s="113"/>
    </row>
    <row r="3" spans="1:11" s="24" customFormat="1" ht="18">
      <c r="A3" s="113" t="str">
        <f>'MG COVER PAGE'!A3</f>
        <v>Year: 2019-20</v>
      </c>
      <c r="B3" s="113"/>
      <c r="C3" s="113"/>
      <c r="D3" s="113"/>
      <c r="E3" s="113"/>
      <c r="F3" s="113"/>
      <c r="G3" s="113"/>
      <c r="H3" s="113"/>
      <c r="I3" s="113"/>
      <c r="J3" s="113"/>
      <c r="K3" s="113"/>
    </row>
    <row r="4" spans="1:11" ht="18.75" thickBot="1">
      <c r="A4" s="321" t="s">
        <v>91</v>
      </c>
      <c r="B4" s="321"/>
      <c r="C4" s="321"/>
      <c r="D4" s="321"/>
      <c r="E4" s="321"/>
      <c r="F4" s="321"/>
      <c r="G4" s="321"/>
      <c r="H4" s="321"/>
      <c r="I4" s="321"/>
      <c r="J4" s="321"/>
      <c r="K4" s="95"/>
    </row>
    <row r="5" spans="1:11" ht="96.75" customHeight="1">
      <c r="A5" s="334" t="s">
        <v>9</v>
      </c>
      <c r="B5" s="332" t="s">
        <v>44</v>
      </c>
      <c r="C5" s="70" t="s">
        <v>92</v>
      </c>
      <c r="D5" s="70" t="s">
        <v>168</v>
      </c>
      <c r="E5" s="70" t="s">
        <v>93</v>
      </c>
      <c r="F5" s="332" t="s">
        <v>166</v>
      </c>
      <c r="G5" s="332" t="s">
        <v>167</v>
      </c>
      <c r="H5" s="332" t="s">
        <v>169</v>
      </c>
      <c r="I5" s="337" t="s">
        <v>94</v>
      </c>
      <c r="J5" s="332"/>
      <c r="K5" s="333"/>
    </row>
    <row r="6" spans="1:11" ht="20.25" customHeight="1" thickBot="1">
      <c r="A6" s="335"/>
      <c r="B6" s="336"/>
      <c r="C6" s="71"/>
      <c r="D6" s="71"/>
      <c r="E6" s="71"/>
      <c r="F6" s="336"/>
      <c r="G6" s="336"/>
      <c r="H6" s="336"/>
      <c r="I6" s="338"/>
      <c r="J6" s="71" t="s">
        <v>142</v>
      </c>
      <c r="K6" s="72" t="s">
        <v>143</v>
      </c>
    </row>
    <row r="7" spans="1:11" ht="21.75" customHeight="1">
      <c r="A7" s="45">
        <v>1</v>
      </c>
      <c r="B7" s="45">
        <v>2</v>
      </c>
      <c r="C7" s="114">
        <v>3</v>
      </c>
      <c r="D7" s="114">
        <v>4</v>
      </c>
      <c r="E7" s="114" t="s">
        <v>95</v>
      </c>
      <c r="F7" s="114">
        <v>3</v>
      </c>
      <c r="G7" s="114">
        <v>4</v>
      </c>
      <c r="H7" s="114">
        <v>5</v>
      </c>
      <c r="I7" s="45">
        <v>6</v>
      </c>
      <c r="J7" s="114" t="s">
        <v>144</v>
      </c>
      <c r="K7" s="114">
        <v>7</v>
      </c>
    </row>
    <row r="8" spans="1:11" ht="19.5" customHeight="1">
      <c r="A8" s="115">
        <v>1</v>
      </c>
      <c r="B8" s="96" t="s">
        <v>762</v>
      </c>
      <c r="C8" s="116"/>
      <c r="D8" s="116"/>
      <c r="E8" s="117"/>
      <c r="F8" s="118">
        <v>404238</v>
      </c>
      <c r="G8" s="118">
        <v>2910923</v>
      </c>
      <c r="H8" s="100">
        <v>3166624</v>
      </c>
      <c r="I8" s="118">
        <v>521804327</v>
      </c>
      <c r="J8" s="202">
        <v>165</v>
      </c>
      <c r="K8" s="119">
        <v>0.11458333333333333</v>
      </c>
    </row>
    <row r="9" spans="1:11" ht="19.5" customHeight="1">
      <c r="A9" s="115">
        <v>2</v>
      </c>
      <c r="B9" s="101" t="s">
        <v>763</v>
      </c>
      <c r="C9" s="116"/>
      <c r="D9" s="116"/>
      <c r="E9" s="117"/>
      <c r="F9" s="118">
        <v>542086</v>
      </c>
      <c r="G9" s="118">
        <v>2960249</v>
      </c>
      <c r="H9" s="100">
        <v>3177258</v>
      </c>
      <c r="I9" s="118">
        <v>835190213</v>
      </c>
      <c r="J9" s="202">
        <v>263</v>
      </c>
      <c r="K9" s="119">
        <v>0.1826388888888889</v>
      </c>
    </row>
    <row r="10" spans="1:11" ht="19.5" customHeight="1">
      <c r="A10" s="115">
        <v>3</v>
      </c>
      <c r="B10" s="101" t="s">
        <v>764</v>
      </c>
      <c r="C10" s="116"/>
      <c r="D10" s="116"/>
      <c r="E10" s="117"/>
      <c r="F10" s="118">
        <v>1202262</v>
      </c>
      <c r="G10" s="118">
        <v>3058876</v>
      </c>
      <c r="H10" s="100">
        <v>3182856</v>
      </c>
      <c r="I10" s="118">
        <v>1715640026</v>
      </c>
      <c r="J10" s="202">
        <v>539</v>
      </c>
      <c r="K10" s="119">
        <v>0.3743055555555555</v>
      </c>
    </row>
    <row r="11" spans="1:11" ht="19.5" customHeight="1">
      <c r="A11" s="115">
        <v>4</v>
      </c>
      <c r="B11" s="96" t="s">
        <v>765</v>
      </c>
      <c r="C11" s="116"/>
      <c r="D11" s="116"/>
      <c r="E11" s="117"/>
      <c r="F11" s="118">
        <v>901277</v>
      </c>
      <c r="G11" s="118">
        <v>2992440</v>
      </c>
      <c r="H11" s="100">
        <v>3192118</v>
      </c>
      <c r="I11" s="118">
        <v>1224784325</v>
      </c>
      <c r="J11" s="202">
        <v>384</v>
      </c>
      <c r="K11" s="119">
        <v>0.26666666666666666</v>
      </c>
    </row>
    <row r="12" spans="1:11" ht="19.5" customHeight="1">
      <c r="A12" s="115">
        <v>5</v>
      </c>
      <c r="B12" s="101" t="s">
        <v>766</v>
      </c>
      <c r="C12" s="116"/>
      <c r="D12" s="116"/>
      <c r="E12" s="117"/>
      <c r="F12" s="118">
        <v>881222</v>
      </c>
      <c r="G12" s="118">
        <v>3037517</v>
      </c>
      <c r="H12" s="100">
        <v>3210496</v>
      </c>
      <c r="I12" s="118">
        <v>1244391342</v>
      </c>
      <c r="J12" s="202">
        <v>388</v>
      </c>
      <c r="K12" s="119">
        <v>0.26944444444444443</v>
      </c>
    </row>
    <row r="13" spans="1:11" ht="19.5" customHeight="1">
      <c r="A13" s="115">
        <v>6</v>
      </c>
      <c r="B13" s="101" t="s">
        <v>767</v>
      </c>
      <c r="C13" s="116"/>
      <c r="D13" s="116"/>
      <c r="E13" s="117"/>
      <c r="F13" s="118">
        <v>966735</v>
      </c>
      <c r="G13" s="118">
        <v>3018377</v>
      </c>
      <c r="H13" s="100">
        <v>3210306</v>
      </c>
      <c r="I13" s="118">
        <v>1365675463</v>
      </c>
      <c r="J13" s="202">
        <v>425</v>
      </c>
      <c r="K13" s="119">
        <v>0.2951388888888889</v>
      </c>
    </row>
    <row r="14" spans="1:11" ht="19.5" customHeight="1">
      <c r="A14" s="115">
        <v>7</v>
      </c>
      <c r="B14" s="96" t="s">
        <v>768</v>
      </c>
      <c r="C14" s="116"/>
      <c r="D14" s="116"/>
      <c r="E14" s="117"/>
      <c r="F14" s="118">
        <v>706237</v>
      </c>
      <c r="G14" s="118">
        <v>2923569</v>
      </c>
      <c r="H14" s="100">
        <v>3213274</v>
      </c>
      <c r="I14" s="118">
        <v>951917292</v>
      </c>
      <c r="J14" s="202">
        <v>296.2452912512285</v>
      </c>
      <c r="K14" s="119">
        <v>0.20555555555555557</v>
      </c>
    </row>
    <row r="15" spans="1:11" ht="19.5" customHeight="1">
      <c r="A15" s="115">
        <v>8</v>
      </c>
      <c r="B15" s="101" t="s">
        <v>769</v>
      </c>
      <c r="C15" s="116"/>
      <c r="D15" s="116"/>
      <c r="E15" s="117"/>
      <c r="F15" s="118">
        <v>593559</v>
      </c>
      <c r="G15" s="118">
        <v>2979447</v>
      </c>
      <c r="H15" s="100">
        <v>3211809</v>
      </c>
      <c r="I15" s="118">
        <v>801412570</v>
      </c>
      <c r="J15" s="202">
        <v>249.520619065455</v>
      </c>
      <c r="K15" s="119">
        <v>0.17361111111111113</v>
      </c>
    </row>
    <row r="16" spans="1:11" ht="19.5" customHeight="1">
      <c r="A16" s="115">
        <v>9</v>
      </c>
      <c r="B16" s="101" t="s">
        <v>770</v>
      </c>
      <c r="C16" s="116"/>
      <c r="D16" s="116"/>
      <c r="E16" s="117"/>
      <c r="F16" s="118">
        <v>718913</v>
      </c>
      <c r="G16" s="118">
        <v>2987118</v>
      </c>
      <c r="H16" s="100">
        <v>3236489</v>
      </c>
      <c r="I16" s="118">
        <v>1073591728</v>
      </c>
      <c r="J16" s="202">
        <v>331.7149318289047</v>
      </c>
      <c r="K16" s="119">
        <v>0.23055555555555554</v>
      </c>
    </row>
    <row r="17" spans="1:11" s="23" customFormat="1" ht="19.5" customHeight="1">
      <c r="A17" s="115">
        <v>10</v>
      </c>
      <c r="B17" s="96" t="s">
        <v>256</v>
      </c>
      <c r="C17" s="116"/>
      <c r="D17" s="116"/>
      <c r="E17" s="117"/>
      <c r="F17" s="118">
        <v>566011</v>
      </c>
      <c r="G17" s="118">
        <v>3098553</v>
      </c>
      <c r="H17" s="100">
        <v>3245200</v>
      </c>
      <c r="I17" s="118">
        <v>795818563</v>
      </c>
      <c r="J17" s="202">
        <v>245.22943516578331</v>
      </c>
      <c r="K17" s="119">
        <v>0.17013888888888887</v>
      </c>
    </row>
    <row r="18" spans="1:11" s="23" customFormat="1" ht="19.5" customHeight="1">
      <c r="A18" s="115">
        <v>11</v>
      </c>
      <c r="B18" s="101" t="s">
        <v>257</v>
      </c>
      <c r="C18" s="116"/>
      <c r="D18" s="116"/>
      <c r="E18" s="117"/>
      <c r="F18" s="118">
        <v>491309</v>
      </c>
      <c r="G18" s="118">
        <v>2997818</v>
      </c>
      <c r="H18" s="100">
        <v>3251926</v>
      </c>
      <c r="I18" s="118">
        <v>692183979</v>
      </c>
      <c r="J18" s="202">
        <v>212.85354556038482</v>
      </c>
      <c r="K18" s="119">
        <v>0.14791666666666667</v>
      </c>
    </row>
    <row r="19" spans="1:11" s="23" customFormat="1" ht="19.5" customHeight="1">
      <c r="A19" s="115">
        <v>12</v>
      </c>
      <c r="B19" s="101" t="s">
        <v>258</v>
      </c>
      <c r="C19" s="116"/>
      <c r="D19" s="116"/>
      <c r="E19" s="117"/>
      <c r="F19" s="118">
        <v>393774</v>
      </c>
      <c r="G19" s="118">
        <v>2962765</v>
      </c>
      <c r="H19" s="100">
        <v>3258751</v>
      </c>
      <c r="I19" s="118">
        <v>515020214</v>
      </c>
      <c r="J19" s="202">
        <v>158.04221126437704</v>
      </c>
      <c r="K19" s="119">
        <v>0.10972222222222222</v>
      </c>
    </row>
    <row r="20" spans="1:11" s="23" customFormat="1" ht="15.75" customHeight="1" hidden="1">
      <c r="A20" s="115">
        <v>13</v>
      </c>
      <c r="B20" s="109"/>
      <c r="C20" s="110" t="s">
        <v>98</v>
      </c>
      <c r="D20" s="109"/>
      <c r="E20" s="110"/>
      <c r="F20" s="110"/>
      <c r="G20" s="110"/>
      <c r="H20" s="110"/>
      <c r="I20" s="111"/>
      <c r="J20" s="203" t="e">
        <f aca="true" t="shared" si="0" ref="J20:J28">I20/H20</f>
        <v>#DIV/0!</v>
      </c>
      <c r="K20" s="112" t="e">
        <f aca="true" t="shared" si="1" ref="K20:K28">J20/60</f>
        <v>#DIV/0!</v>
      </c>
    </row>
    <row r="21" spans="1:11" s="23" customFormat="1" ht="18" hidden="1">
      <c r="A21" s="115">
        <v>14</v>
      </c>
      <c r="B21" s="26"/>
      <c r="C21" s="27" t="s">
        <v>96</v>
      </c>
      <c r="D21" s="26"/>
      <c r="E21" s="27"/>
      <c r="F21" s="27"/>
      <c r="G21" s="27"/>
      <c r="H21" s="27"/>
      <c r="I21" s="25"/>
      <c r="J21" s="204" t="e">
        <f t="shared" si="0"/>
        <v>#DIV/0!</v>
      </c>
      <c r="K21" s="30" t="e">
        <f t="shared" si="1"/>
        <v>#DIV/0!</v>
      </c>
    </row>
    <row r="22" spans="1:11" s="23" customFormat="1" ht="18" hidden="1">
      <c r="A22" s="115">
        <v>15</v>
      </c>
      <c r="B22" s="26"/>
      <c r="C22" s="27" t="s">
        <v>97</v>
      </c>
      <c r="D22" s="26"/>
      <c r="E22" s="27"/>
      <c r="F22" s="27"/>
      <c r="G22" s="27"/>
      <c r="H22" s="27"/>
      <c r="I22" s="25"/>
      <c r="J22" s="204" t="e">
        <f t="shared" si="0"/>
        <v>#DIV/0!</v>
      </c>
      <c r="K22" s="30" t="e">
        <f t="shared" si="1"/>
        <v>#DIV/0!</v>
      </c>
    </row>
    <row r="23" spans="1:11" s="23" customFormat="1" ht="18" hidden="1">
      <c r="A23" s="115">
        <v>16</v>
      </c>
      <c r="B23" s="26"/>
      <c r="C23" s="27" t="s">
        <v>99</v>
      </c>
      <c r="D23" s="26"/>
      <c r="E23" s="27"/>
      <c r="F23" s="27"/>
      <c r="G23" s="27"/>
      <c r="H23" s="26"/>
      <c r="I23" s="25"/>
      <c r="J23" s="204" t="e">
        <f t="shared" si="0"/>
        <v>#DIV/0!</v>
      </c>
      <c r="K23" s="30" t="e">
        <f t="shared" si="1"/>
        <v>#DIV/0!</v>
      </c>
    </row>
    <row r="24" spans="1:11" s="23" customFormat="1" ht="18" hidden="1">
      <c r="A24" s="115">
        <v>17</v>
      </c>
      <c r="B24" s="26"/>
      <c r="C24" s="27" t="s">
        <v>100</v>
      </c>
      <c r="D24" s="26"/>
      <c r="E24" s="27"/>
      <c r="F24" s="27"/>
      <c r="G24" s="27"/>
      <c r="H24" s="26"/>
      <c r="I24" s="25"/>
      <c r="J24" s="204" t="e">
        <f t="shared" si="0"/>
        <v>#DIV/0!</v>
      </c>
      <c r="K24" s="30" t="e">
        <f t="shared" si="1"/>
        <v>#DIV/0!</v>
      </c>
    </row>
    <row r="25" spans="1:11" s="23" customFormat="1" ht="18" hidden="1">
      <c r="A25" s="115">
        <v>18</v>
      </c>
      <c r="B25" s="26"/>
      <c r="C25" s="27" t="s">
        <v>101</v>
      </c>
      <c r="D25" s="26"/>
      <c r="E25" s="27"/>
      <c r="F25" s="27"/>
      <c r="G25" s="27"/>
      <c r="H25" s="26"/>
      <c r="I25" s="25"/>
      <c r="J25" s="204" t="e">
        <f t="shared" si="0"/>
        <v>#DIV/0!</v>
      </c>
      <c r="K25" s="30" t="e">
        <f t="shared" si="1"/>
        <v>#DIV/0!</v>
      </c>
    </row>
    <row r="26" spans="1:11" s="23" customFormat="1" ht="18" hidden="1">
      <c r="A26" s="115">
        <v>19</v>
      </c>
      <c r="B26" s="26"/>
      <c r="C26" s="26" t="s">
        <v>102</v>
      </c>
      <c r="D26" s="26"/>
      <c r="E26" s="26"/>
      <c r="F26" s="26"/>
      <c r="G26" s="26"/>
      <c r="H26" s="25"/>
      <c r="I26" s="25"/>
      <c r="J26" s="204" t="e">
        <f t="shared" si="0"/>
        <v>#DIV/0!</v>
      </c>
      <c r="K26" s="30" t="e">
        <f t="shared" si="1"/>
        <v>#DIV/0!</v>
      </c>
    </row>
    <row r="27" spans="1:11" s="23" customFormat="1" ht="18" hidden="1">
      <c r="A27" s="115">
        <v>20</v>
      </c>
      <c r="B27" s="26"/>
      <c r="C27" s="26" t="s">
        <v>103</v>
      </c>
      <c r="D27" s="26"/>
      <c r="E27" s="26"/>
      <c r="F27" s="26"/>
      <c r="G27" s="26"/>
      <c r="H27" s="25"/>
      <c r="I27" s="25"/>
      <c r="J27" s="204" t="e">
        <f t="shared" si="0"/>
        <v>#DIV/0!</v>
      </c>
      <c r="K27" s="30" t="e">
        <f t="shared" si="1"/>
        <v>#DIV/0!</v>
      </c>
    </row>
    <row r="28" spans="1:11" s="23" customFormat="1" ht="18" hidden="1">
      <c r="A28" s="115">
        <v>21</v>
      </c>
      <c r="B28" s="26"/>
      <c r="C28" s="26" t="s">
        <v>104</v>
      </c>
      <c r="D28" s="26"/>
      <c r="E28" s="26"/>
      <c r="F28" s="26"/>
      <c r="G28" s="26"/>
      <c r="H28" s="25"/>
      <c r="I28" s="25"/>
      <c r="J28" s="204" t="e">
        <f t="shared" si="0"/>
        <v>#DIV/0!</v>
      </c>
      <c r="K28" s="30" t="e">
        <f t="shared" si="1"/>
        <v>#DIV/0!</v>
      </c>
    </row>
    <row r="29" spans="7:11" ht="18">
      <c r="G29" s="118">
        <f>SUM(G8:G28)</f>
        <v>35927652</v>
      </c>
      <c r="H29" s="118">
        <f>SUM(H8:H28)</f>
        <v>38557107</v>
      </c>
      <c r="I29" s="118">
        <f>SUM(I8:I28)</f>
        <v>11737430042</v>
      </c>
      <c r="J29" s="202">
        <f>I29/H29</f>
        <v>304.4167717769904</v>
      </c>
      <c r="K29" s="205">
        <v>5.04</v>
      </c>
    </row>
  </sheetData>
  <sheetProtection/>
  <mergeCells count="8">
    <mergeCell ref="A4:J4"/>
    <mergeCell ref="J5:K5"/>
    <mergeCell ref="A5:A6"/>
    <mergeCell ref="B5:B6"/>
    <mergeCell ref="H5:H6"/>
    <mergeCell ref="I5:I6"/>
    <mergeCell ref="F5:F6"/>
    <mergeCell ref="G5:G6"/>
  </mergeCells>
  <printOptions horizontalCentered="1" verticalCentered="1"/>
  <pageMargins left="0.45" right="0.45" top="0.5" bottom="0.5" header="0.3" footer="0.3"/>
  <pageSetup horizontalDpi="120" verticalDpi="120" orientation="landscape" paperSize="9" r:id="rId4"/>
  <headerFooter>
    <oddFooter>&amp;L&amp;A</oddFooter>
  </headerFooter>
  <legacyDrawing r:id="rId3"/>
  <oleObjects>
    <oleObject progId="Equation.3" shapeId="11284318" r:id="rId1"/>
    <oleObject progId="Equation.3" shapeId="11284317" r:id="rId2"/>
  </oleObjects>
</worksheet>
</file>

<file path=xl/worksheets/sheet14.xml><?xml version="1.0" encoding="utf-8"?>
<worksheet xmlns="http://schemas.openxmlformats.org/spreadsheetml/2006/main" xmlns:r="http://schemas.openxmlformats.org/officeDocument/2006/relationships">
  <sheetPr>
    <tabColor rgb="FFC00000"/>
  </sheetPr>
  <dimension ref="A1:G19"/>
  <sheetViews>
    <sheetView view="pageBreakPreview" zoomScaleSheetLayoutView="100" zoomScalePageLayoutView="0" workbookViewId="0" topLeftCell="A7">
      <selection activeCell="L20" sqref="L20"/>
    </sheetView>
  </sheetViews>
  <sheetFormatPr defaultColWidth="9.140625" defaultRowHeight="15"/>
  <cols>
    <col min="1" max="1" width="4.00390625" style="1" bestFit="1" customWidth="1"/>
    <col min="2" max="2" width="15.28125" style="1" customWidth="1"/>
    <col min="3" max="3" width="14.140625" style="1" customWidth="1"/>
    <col min="4" max="4" width="15.7109375" style="1" customWidth="1"/>
    <col min="5" max="5" width="15.421875" style="1" customWidth="1"/>
    <col min="6" max="6" width="13.421875" style="1" customWidth="1"/>
    <col min="7" max="7" width="16.57421875" style="1" customWidth="1"/>
    <col min="8" max="16384" width="9.140625" style="1" customWidth="1"/>
  </cols>
  <sheetData>
    <row r="1" spans="1:7" ht="18">
      <c r="A1" s="340" t="str">
        <f>'MG COVER PAGE'!A1</f>
        <v>Name of Distribution Licensee: M G V C L</v>
      </c>
      <c r="B1" s="340"/>
      <c r="C1" s="340"/>
      <c r="D1" s="340"/>
      <c r="E1" s="340"/>
      <c r="F1" s="340"/>
      <c r="G1" s="340"/>
    </row>
    <row r="2" spans="1:7" ht="18">
      <c r="A2" s="340" t="str">
        <f>'MG COVER PAGE'!A2</f>
        <v>Year :   April'2019 - March'20</v>
      </c>
      <c r="B2" s="340"/>
      <c r="C2" s="340"/>
      <c r="D2" s="340"/>
      <c r="E2" s="340"/>
      <c r="F2" s="340"/>
      <c r="G2" s="340"/>
    </row>
    <row r="3" spans="1:7" ht="18">
      <c r="A3" s="340" t="str">
        <f>'MG COVER PAGE'!A3</f>
        <v>Year: 2019-20</v>
      </c>
      <c r="B3" s="340"/>
      <c r="C3" s="340"/>
      <c r="D3" s="340"/>
      <c r="E3" s="340"/>
      <c r="F3" s="340"/>
      <c r="G3" s="340"/>
    </row>
    <row r="4" spans="1:7" ht="18">
      <c r="A4" s="339" t="s">
        <v>170</v>
      </c>
      <c r="B4" s="339"/>
      <c r="C4" s="339"/>
      <c r="D4" s="339"/>
      <c r="E4" s="339"/>
      <c r="F4" s="339"/>
      <c r="G4" s="339"/>
    </row>
    <row r="5" spans="1:7" ht="117.75" customHeight="1">
      <c r="A5" s="51" t="s">
        <v>111</v>
      </c>
      <c r="B5" s="51" t="s">
        <v>109</v>
      </c>
      <c r="C5" s="51" t="s">
        <v>110</v>
      </c>
      <c r="D5" s="51" t="s">
        <v>171</v>
      </c>
      <c r="E5" s="51" t="s">
        <v>169</v>
      </c>
      <c r="F5" s="51"/>
      <c r="G5" s="51"/>
    </row>
    <row r="6" spans="1:7" s="11" customFormat="1" ht="18">
      <c r="A6" s="121">
        <v>1</v>
      </c>
      <c r="B6" s="120">
        <v>2</v>
      </c>
      <c r="C6" s="120">
        <v>3</v>
      </c>
      <c r="D6" s="120">
        <v>4</v>
      </c>
      <c r="E6" s="120">
        <v>5</v>
      </c>
      <c r="F6" s="120">
        <v>6</v>
      </c>
      <c r="G6" s="122">
        <v>7</v>
      </c>
    </row>
    <row r="7" spans="1:7" s="11" customFormat="1" ht="19.5" customHeight="1">
      <c r="A7" s="99">
        <v>1</v>
      </c>
      <c r="B7" s="96" t="s">
        <v>762</v>
      </c>
      <c r="C7" s="139">
        <v>18510</v>
      </c>
      <c r="D7" s="155">
        <v>2783506</v>
      </c>
      <c r="E7" s="100">
        <v>3166624</v>
      </c>
      <c r="F7" s="155">
        <v>33747967</v>
      </c>
      <c r="G7" s="213">
        <v>10.65</v>
      </c>
    </row>
    <row r="8" spans="1:7" s="11" customFormat="1" ht="19.5" customHeight="1">
      <c r="A8" s="99">
        <v>2</v>
      </c>
      <c r="B8" s="101" t="s">
        <v>763</v>
      </c>
      <c r="C8" s="139">
        <v>17001</v>
      </c>
      <c r="D8" s="155">
        <v>2752247</v>
      </c>
      <c r="E8" s="100">
        <v>3177258</v>
      </c>
      <c r="F8" s="155">
        <v>29422558</v>
      </c>
      <c r="G8" s="213">
        <v>9.26</v>
      </c>
    </row>
    <row r="9" spans="1:7" s="11" customFormat="1" ht="19.5" customHeight="1">
      <c r="A9" s="99">
        <v>3</v>
      </c>
      <c r="B9" s="101" t="s">
        <v>764</v>
      </c>
      <c r="C9" s="139">
        <v>28254</v>
      </c>
      <c r="D9" s="155">
        <v>2957600</v>
      </c>
      <c r="E9" s="100">
        <v>3182856</v>
      </c>
      <c r="F9" s="155">
        <v>49973700</v>
      </c>
      <c r="G9" s="213">
        <v>15.69</v>
      </c>
    </row>
    <row r="10" spans="1:7" s="11" customFormat="1" ht="19.5" customHeight="1">
      <c r="A10" s="99">
        <v>4</v>
      </c>
      <c r="B10" s="96" t="s">
        <v>765</v>
      </c>
      <c r="C10" s="139">
        <v>27540</v>
      </c>
      <c r="D10" s="155">
        <v>2868629</v>
      </c>
      <c r="E10" s="100">
        <v>3193738</v>
      </c>
      <c r="F10" s="155">
        <v>47629300</v>
      </c>
      <c r="G10" s="213">
        <v>14.91</v>
      </c>
    </row>
    <row r="11" spans="1:7" s="11" customFormat="1" ht="19.5" customHeight="1">
      <c r="A11" s="99">
        <v>5</v>
      </c>
      <c r="B11" s="101" t="s">
        <v>766</v>
      </c>
      <c r="C11" s="139">
        <v>25673</v>
      </c>
      <c r="D11" s="155">
        <v>2871918</v>
      </c>
      <c r="E11" s="100">
        <v>3212090</v>
      </c>
      <c r="F11" s="155">
        <v>47475679</v>
      </c>
      <c r="G11" s="213">
        <v>14.78</v>
      </c>
    </row>
    <row r="12" spans="1:7" s="11" customFormat="1" ht="19.5" customHeight="1">
      <c r="A12" s="99">
        <v>6</v>
      </c>
      <c r="B12" s="101" t="s">
        <v>767</v>
      </c>
      <c r="C12" s="139">
        <v>26681</v>
      </c>
      <c r="D12" s="155">
        <v>2824286</v>
      </c>
      <c r="E12" s="100">
        <v>3211920</v>
      </c>
      <c r="F12" s="155">
        <v>48458594</v>
      </c>
      <c r="G12" s="213">
        <v>15.09</v>
      </c>
    </row>
    <row r="13" spans="1:7" s="11" customFormat="1" ht="19.5" customHeight="1">
      <c r="A13" s="99">
        <v>7</v>
      </c>
      <c r="B13" s="96" t="s">
        <v>768</v>
      </c>
      <c r="C13" s="139">
        <v>23941</v>
      </c>
      <c r="D13" s="155">
        <v>2778554</v>
      </c>
      <c r="E13" s="100">
        <v>3214905</v>
      </c>
      <c r="F13" s="155">
        <v>41847121</v>
      </c>
      <c r="G13" s="213">
        <v>13.01659644686235</v>
      </c>
    </row>
    <row r="14" spans="1:7" s="11" customFormat="1" ht="19.5" customHeight="1">
      <c r="A14" s="99">
        <v>8</v>
      </c>
      <c r="B14" s="101" t="s">
        <v>769</v>
      </c>
      <c r="C14" s="139">
        <v>20906</v>
      </c>
      <c r="D14" s="155">
        <v>2792494</v>
      </c>
      <c r="E14" s="100">
        <v>3213444</v>
      </c>
      <c r="F14" s="155">
        <v>35102946</v>
      </c>
      <c r="G14" s="213">
        <v>10.923777106431604</v>
      </c>
    </row>
    <row r="15" spans="1:7" s="11" customFormat="1" ht="19.5" customHeight="1">
      <c r="A15" s="99">
        <v>9</v>
      </c>
      <c r="B15" s="101" t="s">
        <v>770</v>
      </c>
      <c r="C15" s="139">
        <v>19080</v>
      </c>
      <c r="D15" s="155">
        <v>2751962</v>
      </c>
      <c r="E15" s="100">
        <v>3238124</v>
      </c>
      <c r="F15" s="155">
        <v>32310157</v>
      </c>
      <c r="G15" s="213">
        <v>9.978048092043418</v>
      </c>
    </row>
    <row r="16" spans="1:7" s="140" customFormat="1" ht="19.5" customHeight="1">
      <c r="A16" s="99">
        <v>10</v>
      </c>
      <c r="B16" s="96" t="s">
        <v>256</v>
      </c>
      <c r="C16" s="139">
        <v>20342</v>
      </c>
      <c r="D16" s="155">
        <v>3008805</v>
      </c>
      <c r="E16" s="100">
        <v>3246833</v>
      </c>
      <c r="F16" s="155">
        <v>38690354</v>
      </c>
      <c r="G16" s="213">
        <v>11.916336319114658</v>
      </c>
    </row>
    <row r="17" spans="1:7" s="140" customFormat="1" ht="19.5" customHeight="1">
      <c r="A17" s="99">
        <v>11</v>
      </c>
      <c r="B17" s="101" t="s">
        <v>257</v>
      </c>
      <c r="C17" s="139">
        <v>16534</v>
      </c>
      <c r="D17" s="155">
        <v>2724061</v>
      </c>
      <c r="E17" s="100">
        <v>3254253</v>
      </c>
      <c r="F17" s="155">
        <v>28227989</v>
      </c>
      <c r="G17" s="213">
        <v>8.67418390641416</v>
      </c>
    </row>
    <row r="18" spans="1:7" s="140" customFormat="1" ht="19.5" customHeight="1">
      <c r="A18" s="99">
        <v>12</v>
      </c>
      <c r="B18" s="101" t="s">
        <v>258</v>
      </c>
      <c r="C18" s="139">
        <v>21928</v>
      </c>
      <c r="D18" s="155">
        <v>2876005</v>
      </c>
      <c r="E18" s="100">
        <v>3261054</v>
      </c>
      <c r="F18" s="155">
        <v>38516687</v>
      </c>
      <c r="G18" s="213">
        <v>11.811115976613696</v>
      </c>
    </row>
    <row r="19" spans="5:7" ht="15">
      <c r="E19" s="199">
        <f>SUM(E7:E18)</f>
        <v>38573099</v>
      </c>
      <c r="F19" s="199">
        <f>SUM(F7:F18)</f>
        <v>471403052</v>
      </c>
      <c r="G19" s="245">
        <f>F19/E19</f>
        <v>12.221031346223958</v>
      </c>
    </row>
  </sheetData>
  <sheetProtection/>
  <mergeCells count="4">
    <mergeCell ref="A4:G4"/>
    <mergeCell ref="A1:G1"/>
    <mergeCell ref="A2:G2"/>
    <mergeCell ref="A3:G3"/>
  </mergeCells>
  <printOptions horizontalCentered="1" verticalCentered="1"/>
  <pageMargins left="0.45" right="0.45" top="0.5" bottom="0.5" header="0.3" footer="0.3"/>
  <pageSetup horizontalDpi="600" verticalDpi="600" orientation="landscape" paperSize="9" r:id="rId4"/>
  <headerFooter alignWithMargins="0">
    <oddFooter>&amp;L&amp;A</oddFooter>
  </headerFooter>
  <legacyDrawing r:id="rId3"/>
  <oleObjects>
    <oleObject progId="Equation.3" shapeId="11284316" r:id="rId1"/>
    <oleObject progId="Equation.3" shapeId="11284315" r:id="rId2"/>
  </oleObjects>
</worksheet>
</file>

<file path=xl/worksheets/sheet15.xml><?xml version="1.0" encoding="utf-8"?>
<worksheet xmlns="http://schemas.openxmlformats.org/spreadsheetml/2006/main" xmlns:r="http://schemas.openxmlformats.org/officeDocument/2006/relationships">
  <sheetPr>
    <tabColor rgb="FFC00000"/>
  </sheetPr>
  <dimension ref="B1:F10"/>
  <sheetViews>
    <sheetView zoomScalePageLayoutView="0" workbookViewId="0" topLeftCell="A4">
      <selection activeCell="D6" sqref="D6"/>
    </sheetView>
  </sheetViews>
  <sheetFormatPr defaultColWidth="9.140625" defaultRowHeight="15"/>
  <cols>
    <col min="1" max="1" width="2.8515625" style="0" customWidth="1"/>
    <col min="2" max="2" width="4.421875" style="0" customWidth="1"/>
    <col min="3" max="3" width="5.7109375" style="0" customWidth="1"/>
    <col min="4" max="4" width="54.140625" style="0" customWidth="1"/>
    <col min="5" max="5" width="14.00390625" style="0" customWidth="1"/>
    <col min="6" max="6" width="15.7109375" style="0" customWidth="1"/>
  </cols>
  <sheetData>
    <row r="1" spans="2:6" s="198" customFormat="1" ht="16.5" customHeight="1">
      <c r="B1" s="215" t="s">
        <v>307</v>
      </c>
      <c r="C1" s="216"/>
      <c r="D1" s="216"/>
      <c r="E1" s="217"/>
      <c r="F1" s="218" t="s">
        <v>308</v>
      </c>
    </row>
    <row r="2" spans="3:6" s="198" customFormat="1" ht="8.25" customHeight="1">
      <c r="C2" s="219"/>
      <c r="D2" s="219"/>
      <c r="E2" s="219"/>
      <c r="F2" s="219"/>
    </row>
    <row r="3" spans="2:6" s="220" customFormat="1" ht="15">
      <c r="B3" s="341" t="s">
        <v>309</v>
      </c>
      <c r="C3" s="341"/>
      <c r="D3" s="341"/>
      <c r="E3" s="341"/>
      <c r="F3" s="341"/>
    </row>
    <row r="4" spans="2:6" ht="33" customHeight="1">
      <c r="B4" s="342">
        <v>1</v>
      </c>
      <c r="C4" s="343" t="s">
        <v>310</v>
      </c>
      <c r="D4" s="344"/>
      <c r="E4" s="344"/>
      <c r="F4" s="345"/>
    </row>
    <row r="5" spans="2:6" ht="39.75" customHeight="1">
      <c r="B5" s="342"/>
      <c r="C5" s="221" t="s">
        <v>311</v>
      </c>
      <c r="D5" s="222" t="s">
        <v>312</v>
      </c>
      <c r="E5" s="222" t="s">
        <v>52</v>
      </c>
      <c r="F5" s="223">
        <v>12529.77</v>
      </c>
    </row>
    <row r="6" spans="2:6" ht="39.75" customHeight="1">
      <c r="B6" s="342"/>
      <c r="C6" s="221" t="s">
        <v>313</v>
      </c>
      <c r="D6" s="222" t="s">
        <v>314</v>
      </c>
      <c r="E6" s="222" t="s">
        <v>53</v>
      </c>
      <c r="F6" s="224">
        <v>2317.37</v>
      </c>
    </row>
    <row r="7" spans="2:6" ht="39.75" customHeight="1">
      <c r="B7" s="342"/>
      <c r="C7" s="221" t="s">
        <v>315</v>
      </c>
      <c r="D7" s="222" t="s">
        <v>316</v>
      </c>
      <c r="E7" s="222" t="s">
        <v>317</v>
      </c>
      <c r="F7" s="224">
        <v>9167.38</v>
      </c>
    </row>
    <row r="8" spans="2:6" ht="39.75" customHeight="1">
      <c r="B8" s="342"/>
      <c r="C8" s="221" t="s">
        <v>318</v>
      </c>
      <c r="D8" s="222" t="s">
        <v>319</v>
      </c>
      <c r="E8" s="222" t="s">
        <v>320</v>
      </c>
      <c r="F8" s="223">
        <f>+F6+F7</f>
        <v>11484.75</v>
      </c>
    </row>
    <row r="9" spans="2:6" ht="39.75" customHeight="1">
      <c r="B9" s="342"/>
      <c r="C9" s="221" t="s">
        <v>321</v>
      </c>
      <c r="D9" s="222" t="s">
        <v>322</v>
      </c>
      <c r="E9" s="222" t="s">
        <v>323</v>
      </c>
      <c r="F9" s="223">
        <f>F5-F8</f>
        <v>1045.0200000000004</v>
      </c>
    </row>
    <row r="10" spans="2:6" ht="39.75" customHeight="1">
      <c r="B10" s="342"/>
      <c r="C10" s="221" t="s">
        <v>324</v>
      </c>
      <c r="D10" s="222" t="s">
        <v>325</v>
      </c>
      <c r="E10" s="222" t="s">
        <v>326</v>
      </c>
      <c r="F10" s="224">
        <f>F9*100/F5</f>
        <v>8.340296749261961</v>
      </c>
    </row>
  </sheetData>
  <sheetProtection/>
  <mergeCells count="3">
    <mergeCell ref="B3:F3"/>
    <mergeCell ref="B4:B10"/>
    <mergeCell ref="C4:F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C00000"/>
  </sheetPr>
  <dimension ref="A2:G12"/>
  <sheetViews>
    <sheetView view="pageBreakPreview" zoomScale="65" zoomScaleSheetLayoutView="65" zoomScalePageLayoutView="0" workbookViewId="0" topLeftCell="A2">
      <selection activeCell="L10" sqref="L10"/>
    </sheetView>
  </sheetViews>
  <sheetFormatPr defaultColWidth="9.140625" defaultRowHeight="15"/>
  <cols>
    <col min="1" max="1" width="13.8515625" style="8" customWidth="1"/>
    <col min="2" max="2" width="15.57421875" style="8" customWidth="1"/>
    <col min="3" max="3" width="13.7109375" style="8" customWidth="1"/>
    <col min="4" max="4" width="18.7109375" style="8" customWidth="1"/>
    <col min="5" max="5" width="14.28125" style="8" customWidth="1"/>
    <col min="6" max="6" width="19.140625" style="8" customWidth="1"/>
    <col min="7" max="7" width="23.00390625" style="8" customWidth="1"/>
    <col min="8" max="16384" width="9.140625" style="8" customWidth="1"/>
  </cols>
  <sheetData>
    <row r="1" s="14" customFormat="1" ht="15" hidden="1"/>
    <row r="2" spans="1:7" s="14" customFormat="1" ht="18">
      <c r="A2" s="347" t="str">
        <f>'MG COVER PAGE'!A1</f>
        <v>Name of Distribution Licensee: M G V C L</v>
      </c>
      <c r="B2" s="347"/>
      <c r="C2" s="347"/>
      <c r="D2" s="347"/>
      <c r="E2" s="347"/>
      <c r="F2" s="347"/>
      <c r="G2" s="123"/>
    </row>
    <row r="3" spans="1:7" s="14" customFormat="1" ht="18">
      <c r="A3" s="347" t="str">
        <f>'MG COVER PAGE'!A2</f>
        <v>Year :   April'2019 - March'20</v>
      </c>
      <c r="B3" s="347"/>
      <c r="C3" s="347"/>
      <c r="D3" s="347"/>
      <c r="E3" s="347"/>
      <c r="F3" s="347"/>
      <c r="G3" s="123"/>
    </row>
    <row r="4" spans="1:7" s="14" customFormat="1" ht="18">
      <c r="A4" s="347" t="str">
        <f>'MG COVER PAGE'!A3</f>
        <v>Year: 2019-20</v>
      </c>
      <c r="B4" s="347"/>
      <c r="C4" s="347"/>
      <c r="D4" s="347"/>
      <c r="E4" s="347"/>
      <c r="F4" s="347"/>
      <c r="G4" s="113" t="s">
        <v>176</v>
      </c>
    </row>
    <row r="5" spans="1:7" s="13" customFormat="1" ht="134.25" customHeight="1">
      <c r="A5" s="284" t="s">
        <v>112</v>
      </c>
      <c r="B5" s="54" t="s">
        <v>113</v>
      </c>
      <c r="C5" s="54" t="s">
        <v>114</v>
      </c>
      <c r="D5" s="54" t="s">
        <v>115</v>
      </c>
      <c r="E5" s="54" t="s">
        <v>116</v>
      </c>
      <c r="F5" s="54" t="s">
        <v>117</v>
      </c>
      <c r="G5" s="54" t="s">
        <v>172</v>
      </c>
    </row>
    <row r="6" spans="1:7" s="13" customFormat="1" ht="21.75" customHeight="1">
      <c r="A6" s="284"/>
      <c r="B6" s="54">
        <v>1</v>
      </c>
      <c r="C6" s="54">
        <v>2</v>
      </c>
      <c r="D6" s="54" t="s">
        <v>118</v>
      </c>
      <c r="E6" s="54">
        <v>4</v>
      </c>
      <c r="F6" s="54" t="s">
        <v>119</v>
      </c>
      <c r="G6" s="54"/>
    </row>
    <row r="7" spans="1:7" s="13" customFormat="1" ht="18">
      <c r="A7" s="183" t="s">
        <v>127</v>
      </c>
      <c r="B7" s="184"/>
      <c r="C7" s="184"/>
      <c r="D7" s="184"/>
      <c r="E7" s="184"/>
      <c r="F7" s="184"/>
      <c r="G7" s="185"/>
    </row>
    <row r="8" spans="1:7" s="13" customFormat="1" ht="49.5" customHeight="1">
      <c r="A8" s="129" t="s">
        <v>122</v>
      </c>
      <c r="B8" s="130">
        <v>209</v>
      </c>
      <c r="C8" s="131">
        <v>97424</v>
      </c>
      <c r="D8" s="131">
        <f>SUM(B8:C8)</f>
        <v>97633</v>
      </c>
      <c r="E8" s="130">
        <v>96361</v>
      </c>
      <c r="F8" s="132">
        <f>D8-E8</f>
        <v>1272</v>
      </c>
      <c r="G8" s="124"/>
    </row>
    <row r="9" spans="1:7" s="13" customFormat="1" ht="18">
      <c r="A9" s="183" t="s">
        <v>126</v>
      </c>
      <c r="B9" s="184"/>
      <c r="C9" s="184"/>
      <c r="D9" s="184"/>
      <c r="E9" s="184"/>
      <c r="F9" s="184"/>
      <c r="G9" s="185"/>
    </row>
    <row r="10" spans="1:7" s="138" customFormat="1" ht="49.5" customHeight="1">
      <c r="A10" s="136" t="s">
        <v>122</v>
      </c>
      <c r="B10" s="131">
        <v>0</v>
      </c>
      <c r="C10" s="131">
        <v>12377</v>
      </c>
      <c r="D10" s="131">
        <f>SUM(B10:C10)</f>
        <v>12377</v>
      </c>
      <c r="E10" s="131">
        <v>11949</v>
      </c>
      <c r="F10" s="132">
        <f>D10-E10</f>
        <v>428</v>
      </c>
      <c r="G10" s="137"/>
    </row>
    <row r="12" spans="1:7" ht="85.5" customHeight="1">
      <c r="A12" s="346"/>
      <c r="B12" s="346"/>
      <c r="C12" s="346"/>
      <c r="D12" s="346"/>
      <c r="E12" s="346"/>
      <c r="F12" s="346"/>
      <c r="G12" s="346"/>
    </row>
  </sheetData>
  <sheetProtection/>
  <mergeCells count="5">
    <mergeCell ref="A12:G12"/>
    <mergeCell ref="A2:F2"/>
    <mergeCell ref="A5:A6"/>
    <mergeCell ref="A4:F4"/>
    <mergeCell ref="A3:F3"/>
  </mergeCells>
  <printOptions horizontalCentered="1" verticalCentered="1"/>
  <pageMargins left="0.45" right="0.45" top="0.5" bottom="0.5" header="0.3" footer="0.3"/>
  <pageSetup horizontalDpi="600" verticalDpi="600" orientation="landscape" paperSize="9" r:id="rId1"/>
  <headerFooter>
    <oddFooter>&amp;L&amp;A</oddFooter>
  </headerFooter>
</worksheet>
</file>

<file path=xl/worksheets/sheet17.xml><?xml version="1.0" encoding="utf-8"?>
<worksheet xmlns="http://schemas.openxmlformats.org/spreadsheetml/2006/main" xmlns:r="http://schemas.openxmlformats.org/officeDocument/2006/relationships">
  <sheetPr>
    <tabColor rgb="FFC00000"/>
  </sheetPr>
  <dimension ref="A1:J23"/>
  <sheetViews>
    <sheetView zoomScalePageLayoutView="0" workbookViewId="0" topLeftCell="A7">
      <selection activeCell="G22" sqref="G22"/>
    </sheetView>
  </sheetViews>
  <sheetFormatPr defaultColWidth="9.140625" defaultRowHeight="15"/>
  <cols>
    <col min="2" max="2" width="13.7109375" style="0" bestFit="1" customWidth="1"/>
    <col min="3" max="3" width="12.8515625" style="0" bestFit="1" customWidth="1"/>
    <col min="4" max="4" width="12.7109375" style="0" bestFit="1" customWidth="1"/>
    <col min="5" max="5" width="10.8515625" style="0" bestFit="1" customWidth="1"/>
    <col min="6" max="7" width="11.421875" style="0" bestFit="1" customWidth="1"/>
    <col min="8" max="8" width="10.8515625" style="0" bestFit="1" customWidth="1"/>
  </cols>
  <sheetData>
    <row r="1" spans="1:10" ht="18">
      <c r="A1" s="352" t="s">
        <v>327</v>
      </c>
      <c r="B1" s="352"/>
      <c r="C1" s="352"/>
      <c r="D1" s="352"/>
      <c r="E1" s="352"/>
      <c r="F1" s="352"/>
      <c r="G1" s="352"/>
      <c r="H1" s="352"/>
      <c r="I1" s="352"/>
      <c r="J1" s="352"/>
    </row>
    <row r="2" spans="1:10" ht="18">
      <c r="A2" s="225"/>
      <c r="B2" s="226"/>
      <c r="C2" s="226"/>
      <c r="D2" s="226"/>
      <c r="E2" s="226"/>
      <c r="F2" s="227"/>
      <c r="G2" s="227"/>
      <c r="H2" s="226"/>
      <c r="I2" s="228"/>
      <c r="J2" s="229" t="s">
        <v>328</v>
      </c>
    </row>
    <row r="3" spans="1:10" ht="15">
      <c r="A3" s="353" t="s">
        <v>329</v>
      </c>
      <c r="B3" s="348" t="s">
        <v>44</v>
      </c>
      <c r="C3" s="348" t="s">
        <v>330</v>
      </c>
      <c r="D3" s="350" t="s">
        <v>331</v>
      </c>
      <c r="E3" s="350" t="s">
        <v>332</v>
      </c>
      <c r="F3" s="348" t="s">
        <v>333</v>
      </c>
      <c r="G3" s="350" t="s">
        <v>334</v>
      </c>
      <c r="H3" s="350" t="s">
        <v>335</v>
      </c>
      <c r="I3" s="350" t="s">
        <v>336</v>
      </c>
      <c r="J3" s="350" t="s">
        <v>337</v>
      </c>
    </row>
    <row r="4" spans="1:10" ht="15">
      <c r="A4" s="354"/>
      <c r="B4" s="356"/>
      <c r="C4" s="349"/>
      <c r="D4" s="350"/>
      <c r="E4" s="350"/>
      <c r="F4" s="349"/>
      <c r="G4" s="350"/>
      <c r="H4" s="350"/>
      <c r="I4" s="350"/>
      <c r="J4" s="350"/>
    </row>
    <row r="5" spans="1:10" ht="38.25">
      <c r="A5" s="355"/>
      <c r="B5" s="349"/>
      <c r="C5" s="230" t="s">
        <v>52</v>
      </c>
      <c r="D5" s="230" t="s">
        <v>53</v>
      </c>
      <c r="E5" s="230" t="s">
        <v>338</v>
      </c>
      <c r="F5" s="230" t="s">
        <v>55</v>
      </c>
      <c r="G5" s="230" t="s">
        <v>339</v>
      </c>
      <c r="H5" s="230" t="s">
        <v>340</v>
      </c>
      <c r="I5" s="230" t="s">
        <v>341</v>
      </c>
      <c r="J5" s="230" t="s">
        <v>342</v>
      </c>
    </row>
    <row r="6" spans="1:10" ht="15.75">
      <c r="A6" s="351" t="s">
        <v>343</v>
      </c>
      <c r="B6" s="231" t="s">
        <v>344</v>
      </c>
      <c r="C6" s="232">
        <v>1198.203152</v>
      </c>
      <c r="D6" s="232">
        <v>998.1205239999999</v>
      </c>
      <c r="E6" s="232">
        <f aca="true" t="shared" si="0" ref="E6:E23">+D6/C6*100</f>
        <v>83.30144369374851</v>
      </c>
      <c r="F6" s="232">
        <v>629.78</v>
      </c>
      <c r="G6" s="232">
        <v>574.13</v>
      </c>
      <c r="H6" s="232">
        <f aca="true" t="shared" si="1" ref="H6:H23">+G6/F6*100</f>
        <v>91.16358093302424</v>
      </c>
      <c r="I6" s="232">
        <f aca="true" t="shared" si="2" ref="I6:I23">+E6*H6/100</f>
        <v>75.94057904012803</v>
      </c>
      <c r="J6" s="232">
        <f aca="true" t="shared" si="3" ref="J6:J23">100-I6</f>
        <v>24.05942095987197</v>
      </c>
    </row>
    <row r="7" spans="1:10" ht="15.75">
      <c r="A7" s="351"/>
      <c r="B7" s="231" t="s">
        <v>345</v>
      </c>
      <c r="C7" s="232">
        <v>1276.1278410000004</v>
      </c>
      <c r="D7" s="232">
        <v>1091.0156739999998</v>
      </c>
      <c r="E7" s="232">
        <f t="shared" si="0"/>
        <v>85.49423019758406</v>
      </c>
      <c r="F7" s="232">
        <v>684.15</v>
      </c>
      <c r="G7" s="232">
        <v>690.79</v>
      </c>
      <c r="H7" s="232">
        <f t="shared" si="1"/>
        <v>100.97054739457721</v>
      </c>
      <c r="I7" s="232">
        <f t="shared" si="2"/>
        <v>86.32399222128055</v>
      </c>
      <c r="J7" s="232">
        <f t="shared" si="3"/>
        <v>13.676007778719452</v>
      </c>
    </row>
    <row r="8" spans="1:10" ht="15.75">
      <c r="A8" s="351"/>
      <c r="B8" s="231" t="s">
        <v>346</v>
      </c>
      <c r="C8" s="232">
        <v>1164.1868869999998</v>
      </c>
      <c r="D8" s="232">
        <v>1095.5369090000008</v>
      </c>
      <c r="E8" s="232">
        <f t="shared" si="0"/>
        <v>94.10318233553518</v>
      </c>
      <c r="F8" s="232">
        <v>754.8</v>
      </c>
      <c r="G8" s="232">
        <v>735.9</v>
      </c>
      <c r="H8" s="232">
        <f t="shared" si="1"/>
        <v>97.49602543720191</v>
      </c>
      <c r="I8" s="232">
        <f t="shared" si="2"/>
        <v>91.74686258706987</v>
      </c>
      <c r="J8" s="232">
        <f t="shared" si="3"/>
        <v>8.25313741293013</v>
      </c>
    </row>
    <row r="9" spans="1:10" ht="15.75">
      <c r="A9" s="351"/>
      <c r="B9" s="233" t="s">
        <v>347</v>
      </c>
      <c r="C9" s="234">
        <f>SUM(C6:C8)</f>
        <v>3638.5178800000003</v>
      </c>
      <c r="D9" s="234">
        <f>SUM(D6:D8)</f>
        <v>3184.6731070000005</v>
      </c>
      <c r="E9" s="234">
        <f t="shared" si="0"/>
        <v>87.52665816225151</v>
      </c>
      <c r="F9" s="234">
        <f>SUM(F6:F8)</f>
        <v>2068.7299999999996</v>
      </c>
      <c r="G9" s="234">
        <f>SUM(G6:G8)</f>
        <v>2000.8200000000002</v>
      </c>
      <c r="H9" s="234">
        <f t="shared" si="1"/>
        <v>96.71730965374896</v>
      </c>
      <c r="I9" s="234">
        <f t="shared" si="2"/>
        <v>84.65342900436313</v>
      </c>
      <c r="J9" s="234">
        <f t="shared" si="3"/>
        <v>15.346570995636867</v>
      </c>
    </row>
    <row r="10" spans="1:10" ht="15.75">
      <c r="A10" s="351" t="s">
        <v>348</v>
      </c>
      <c r="B10" s="231" t="s">
        <v>98</v>
      </c>
      <c r="C10" s="232">
        <v>1113.3914599999998</v>
      </c>
      <c r="D10" s="232">
        <v>1037.1538709999995</v>
      </c>
      <c r="E10" s="232">
        <f t="shared" si="0"/>
        <v>93.15266986150583</v>
      </c>
      <c r="F10" s="232">
        <v>772.65</v>
      </c>
      <c r="G10" s="232">
        <v>780.03</v>
      </c>
      <c r="H10" s="232">
        <f t="shared" si="1"/>
        <v>100.95515433896331</v>
      </c>
      <c r="I10" s="232">
        <f t="shared" si="2"/>
        <v>94.04242162954817</v>
      </c>
      <c r="J10" s="232">
        <f t="shared" si="3"/>
        <v>5.957578370451827</v>
      </c>
    </row>
    <row r="11" spans="1:10" ht="15.75">
      <c r="A11" s="351"/>
      <c r="B11" s="231" t="s">
        <v>96</v>
      </c>
      <c r="C11" s="232">
        <v>998.6370370000004</v>
      </c>
      <c r="D11" s="232">
        <v>977.5246080000006</v>
      </c>
      <c r="E11" s="232">
        <f t="shared" si="0"/>
        <v>97.88587562670182</v>
      </c>
      <c r="F11" s="232">
        <v>783.17</v>
      </c>
      <c r="G11" s="232">
        <v>724.2</v>
      </c>
      <c r="H11" s="232">
        <f t="shared" si="1"/>
        <v>92.47034488042189</v>
      </c>
      <c r="I11" s="232">
        <f t="shared" si="2"/>
        <v>90.515406781232</v>
      </c>
      <c r="J11" s="232">
        <f t="shared" si="3"/>
        <v>9.484593218767998</v>
      </c>
    </row>
    <row r="12" spans="1:10" ht="15.75">
      <c r="A12" s="351"/>
      <c r="B12" s="231" t="s">
        <v>97</v>
      </c>
      <c r="C12" s="232">
        <v>977.2719359999992</v>
      </c>
      <c r="D12" s="232">
        <v>931.7398219999995</v>
      </c>
      <c r="E12" s="232">
        <f t="shared" si="0"/>
        <v>95.34089619043357</v>
      </c>
      <c r="F12" s="232">
        <v>735.21</v>
      </c>
      <c r="G12" s="232">
        <v>714.82</v>
      </c>
      <c r="H12" s="232">
        <f t="shared" si="1"/>
        <v>97.22664272792808</v>
      </c>
      <c r="I12" s="232">
        <f t="shared" si="2"/>
        <v>92.69675251267763</v>
      </c>
      <c r="J12" s="232">
        <f t="shared" si="3"/>
        <v>7.303247487322366</v>
      </c>
    </row>
    <row r="13" spans="1:10" ht="15.75">
      <c r="A13" s="351"/>
      <c r="B13" s="233" t="s">
        <v>349</v>
      </c>
      <c r="C13" s="234">
        <f>SUM(C10:C12)</f>
        <v>3089.3004329999994</v>
      </c>
      <c r="D13" s="234">
        <f>SUM(D10:D12)</f>
        <v>2946.4183009999997</v>
      </c>
      <c r="E13" s="234">
        <f t="shared" si="0"/>
        <v>95.374935682081</v>
      </c>
      <c r="F13" s="234">
        <f>SUM(F10:F12)</f>
        <v>2291.0299999999997</v>
      </c>
      <c r="G13" s="234">
        <f>SUM(G10:G12)</f>
        <v>2219.05</v>
      </c>
      <c r="H13" s="234">
        <f t="shared" si="1"/>
        <v>96.85818169120441</v>
      </c>
      <c r="I13" s="234">
        <f t="shared" si="2"/>
        <v>92.37842849081937</v>
      </c>
      <c r="J13" s="234">
        <f t="shared" si="3"/>
        <v>7.621571509180626</v>
      </c>
    </row>
    <row r="14" spans="1:10" ht="15.75">
      <c r="A14" s="235" t="s">
        <v>350</v>
      </c>
      <c r="B14" s="233" t="s">
        <v>351</v>
      </c>
      <c r="C14" s="234">
        <f>C13+C9</f>
        <v>6727.818313</v>
      </c>
      <c r="D14" s="234">
        <f>D13+D9</f>
        <v>6131.091408</v>
      </c>
      <c r="E14" s="234">
        <f t="shared" si="0"/>
        <v>91.1304545212382</v>
      </c>
      <c r="F14" s="234">
        <f>F9+F13</f>
        <v>4359.759999999999</v>
      </c>
      <c r="G14" s="234">
        <f>G9+G13</f>
        <v>4219.870000000001</v>
      </c>
      <c r="H14" s="234">
        <f t="shared" si="1"/>
        <v>96.79133713782413</v>
      </c>
      <c r="I14" s="234">
        <f t="shared" si="2"/>
        <v>88.20638547088316</v>
      </c>
      <c r="J14" s="234">
        <f t="shared" si="3"/>
        <v>11.793614529116837</v>
      </c>
    </row>
    <row r="15" spans="1:10" ht="15.75">
      <c r="A15" s="351" t="s">
        <v>352</v>
      </c>
      <c r="B15" s="231" t="s">
        <v>353</v>
      </c>
      <c r="C15" s="232">
        <v>1015.68</v>
      </c>
      <c r="D15" s="232">
        <v>940.35</v>
      </c>
      <c r="E15" s="232">
        <f t="shared" si="0"/>
        <v>92.58329395085066</v>
      </c>
      <c r="F15" s="232">
        <v>717.87</v>
      </c>
      <c r="G15" s="232">
        <v>700.13</v>
      </c>
      <c r="H15" s="232">
        <f t="shared" si="1"/>
        <v>97.5288004791954</v>
      </c>
      <c r="I15" s="232">
        <f t="shared" si="2"/>
        <v>90.29537603439212</v>
      </c>
      <c r="J15" s="232">
        <f t="shared" si="3"/>
        <v>9.70462396560788</v>
      </c>
    </row>
    <row r="16" spans="1:10" ht="15.75">
      <c r="A16" s="351"/>
      <c r="B16" s="231" t="s">
        <v>354</v>
      </c>
      <c r="C16" s="232">
        <v>977.04</v>
      </c>
      <c r="D16" s="232">
        <v>920.34</v>
      </c>
      <c r="E16" s="232">
        <f t="shared" si="0"/>
        <v>94.19675755342668</v>
      </c>
      <c r="F16" s="232">
        <v>703.23</v>
      </c>
      <c r="G16" s="232">
        <v>719.69</v>
      </c>
      <c r="H16" s="232">
        <f t="shared" si="1"/>
        <v>102.34062824396003</v>
      </c>
      <c r="I16" s="232">
        <f t="shared" si="2"/>
        <v>96.40155346561673</v>
      </c>
      <c r="J16" s="232">
        <f t="shared" si="3"/>
        <v>3.598446534383271</v>
      </c>
    </row>
    <row r="17" spans="1:10" ht="15.75">
      <c r="A17" s="351"/>
      <c r="B17" s="231" t="s">
        <v>355</v>
      </c>
      <c r="C17" s="232">
        <v>958.68</v>
      </c>
      <c r="D17" s="232">
        <v>906.4</v>
      </c>
      <c r="E17" s="232">
        <f t="shared" si="0"/>
        <v>94.54666833562815</v>
      </c>
      <c r="F17" s="232">
        <v>671.61</v>
      </c>
      <c r="G17" s="232">
        <v>690.28</v>
      </c>
      <c r="H17" s="232">
        <f t="shared" si="1"/>
        <v>102.77988713688002</v>
      </c>
      <c r="I17" s="232">
        <f t="shared" si="2"/>
        <v>97.17495900703891</v>
      </c>
      <c r="J17" s="232">
        <f t="shared" si="3"/>
        <v>2.8250409929610925</v>
      </c>
    </row>
    <row r="18" spans="1:10" ht="15.75">
      <c r="A18" s="351"/>
      <c r="B18" s="233" t="s">
        <v>356</v>
      </c>
      <c r="C18" s="234">
        <f>SUM(C15:C17)</f>
        <v>2951.3999999999996</v>
      </c>
      <c r="D18" s="234">
        <f>SUM(D15:D17)</f>
        <v>2767.09</v>
      </c>
      <c r="E18" s="234">
        <f t="shared" si="0"/>
        <v>93.75516703937117</v>
      </c>
      <c r="F18" s="234">
        <f>SUM(F15:F17)</f>
        <v>2092.71</v>
      </c>
      <c r="G18" s="234">
        <f>SUM(G15:G17)</f>
        <v>2110.1000000000004</v>
      </c>
      <c r="H18" s="234">
        <f t="shared" si="1"/>
        <v>100.8309799255511</v>
      </c>
      <c r="I18" s="234">
        <f t="shared" si="2"/>
        <v>94.53425365663524</v>
      </c>
      <c r="J18" s="234">
        <f t="shared" si="3"/>
        <v>5.465746343364756</v>
      </c>
    </row>
    <row r="19" spans="1:10" ht="15.75">
      <c r="A19" s="351" t="s">
        <v>357</v>
      </c>
      <c r="B19" s="231" t="s">
        <v>358</v>
      </c>
      <c r="C19" s="232">
        <v>925.22</v>
      </c>
      <c r="D19" s="232">
        <v>854.34</v>
      </c>
      <c r="E19" s="232">
        <f t="shared" si="0"/>
        <v>92.33911934458831</v>
      </c>
      <c r="F19" s="232">
        <v>665.55</v>
      </c>
      <c r="G19" s="232">
        <v>679.28</v>
      </c>
      <c r="H19" s="232">
        <f t="shared" si="1"/>
        <v>102.06295545037938</v>
      </c>
      <c r="I19" s="232">
        <f t="shared" si="2"/>
        <v>94.24403423993981</v>
      </c>
      <c r="J19" s="232">
        <f t="shared" si="3"/>
        <v>5.755965760060192</v>
      </c>
    </row>
    <row r="20" spans="1:10" ht="15.75">
      <c r="A20" s="351"/>
      <c r="B20" s="231" t="s">
        <v>359</v>
      </c>
      <c r="C20" s="232">
        <v>958.21</v>
      </c>
      <c r="D20" s="232">
        <v>861.17</v>
      </c>
      <c r="E20" s="232">
        <f t="shared" si="0"/>
        <v>89.872783627806</v>
      </c>
      <c r="F20" s="232">
        <v>614.71</v>
      </c>
      <c r="G20" s="232">
        <v>639.37</v>
      </c>
      <c r="H20" s="232">
        <f t="shared" si="1"/>
        <v>104.01164776886662</v>
      </c>
      <c r="I20" s="232">
        <f t="shared" si="2"/>
        <v>93.4781631470292</v>
      </c>
      <c r="J20" s="232">
        <f t="shared" si="3"/>
        <v>6.521836852970793</v>
      </c>
    </row>
    <row r="21" spans="1:10" ht="15.75">
      <c r="A21" s="351"/>
      <c r="B21" s="231" t="s">
        <v>360</v>
      </c>
      <c r="C21" s="232">
        <v>967.12</v>
      </c>
      <c r="D21" s="232">
        <v>871.06</v>
      </c>
      <c r="E21" s="232">
        <f t="shared" si="0"/>
        <v>90.06741665977333</v>
      </c>
      <c r="F21" s="232">
        <v>612.8</v>
      </c>
      <c r="G21" s="232">
        <v>568.54</v>
      </c>
      <c r="H21" s="232">
        <f t="shared" si="1"/>
        <v>92.77741514360314</v>
      </c>
      <c r="I21" s="232">
        <f t="shared" si="2"/>
        <v>83.56222106355668</v>
      </c>
      <c r="J21" s="232">
        <f t="shared" si="3"/>
        <v>16.437778936443323</v>
      </c>
    </row>
    <row r="22" spans="1:10" ht="15.75">
      <c r="A22" s="351"/>
      <c r="B22" s="233" t="s">
        <v>361</v>
      </c>
      <c r="C22" s="234">
        <f>SUM(C19:C21)</f>
        <v>2850.55</v>
      </c>
      <c r="D22" s="234">
        <f>SUM(D19:D21)</f>
        <v>2586.5699999999997</v>
      </c>
      <c r="E22" s="234">
        <f t="shared" si="0"/>
        <v>90.73933100629702</v>
      </c>
      <c r="F22" s="234">
        <f>SUM(F19:F21)</f>
        <v>1893.06</v>
      </c>
      <c r="G22" s="234">
        <f>SUM(G19:G21)</f>
        <v>1887.19</v>
      </c>
      <c r="H22" s="234">
        <f t="shared" si="1"/>
        <v>99.6899200236654</v>
      </c>
      <c r="I22" s="234">
        <f t="shared" si="2"/>
        <v>90.45796651018652</v>
      </c>
      <c r="J22" s="234">
        <f t="shared" si="3"/>
        <v>9.542033489813477</v>
      </c>
    </row>
    <row r="23" spans="1:10" ht="31.5">
      <c r="A23" s="236" t="str">
        <f>RIGHT(J2,7)</f>
        <v>2019-20</v>
      </c>
      <c r="B23" s="237" t="s">
        <v>250</v>
      </c>
      <c r="C23" s="234">
        <f>C22+C18+C13+C9</f>
        <v>12529.768313</v>
      </c>
      <c r="D23" s="234">
        <f>D22+D18+D13+D9</f>
        <v>11484.751408</v>
      </c>
      <c r="E23" s="234">
        <f t="shared" si="0"/>
        <v>91.65972682898082</v>
      </c>
      <c r="F23" s="234">
        <f>F22+F18+F13+F9</f>
        <v>8345.529999999999</v>
      </c>
      <c r="G23" s="234">
        <f>G22+G18+G13+G9</f>
        <v>8217.16</v>
      </c>
      <c r="H23" s="234">
        <f t="shared" si="1"/>
        <v>98.46181129299158</v>
      </c>
      <c r="I23" s="234">
        <f t="shared" si="2"/>
        <v>90.24982726202268</v>
      </c>
      <c r="J23" s="234">
        <f t="shared" si="3"/>
        <v>9.750172737977323</v>
      </c>
    </row>
  </sheetData>
  <sheetProtection/>
  <mergeCells count="15">
    <mergeCell ref="A10:A13"/>
    <mergeCell ref="A15:A18"/>
    <mergeCell ref="A19:A22"/>
    <mergeCell ref="A1:J1"/>
    <mergeCell ref="A3:A5"/>
    <mergeCell ref="B3:B5"/>
    <mergeCell ref="C3:C4"/>
    <mergeCell ref="D3:D4"/>
    <mergeCell ref="E3:E4"/>
    <mergeCell ref="F3:F4"/>
    <mergeCell ref="G3:G4"/>
    <mergeCell ref="H3:H4"/>
    <mergeCell ref="I3:I4"/>
    <mergeCell ref="J3:J4"/>
    <mergeCell ref="A6:A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2"/>
  <sheetViews>
    <sheetView view="pageBreakPreview" zoomScale="60" zoomScalePageLayoutView="0" workbookViewId="0" topLeftCell="A1">
      <selection activeCell="K13" sqref="K13"/>
    </sheetView>
  </sheetViews>
  <sheetFormatPr defaultColWidth="9.140625" defaultRowHeight="15"/>
  <cols>
    <col min="2" max="2" width="20.57421875" style="0" customWidth="1"/>
    <col min="3" max="8" width="18.421875" style="0" customWidth="1"/>
  </cols>
  <sheetData>
    <row r="1" spans="1:8" ht="15.75">
      <c r="A1" s="186"/>
      <c r="B1" s="358" t="s">
        <v>108</v>
      </c>
      <c r="C1" s="358"/>
      <c r="D1" s="358"/>
      <c r="E1" s="358"/>
      <c r="F1" s="358"/>
      <c r="G1" s="358"/>
      <c r="H1" s="186"/>
    </row>
    <row r="2" spans="1:8" ht="15.75">
      <c r="A2" s="186"/>
      <c r="B2" s="188"/>
      <c r="C2" s="187"/>
      <c r="D2" s="187"/>
      <c r="E2" s="187"/>
      <c r="F2" s="187"/>
      <c r="G2" s="189"/>
      <c r="H2" s="186"/>
    </row>
    <row r="3" spans="1:8" ht="113.25" customHeight="1">
      <c r="A3" s="190" t="s">
        <v>1</v>
      </c>
      <c r="B3" s="190" t="s">
        <v>105</v>
      </c>
      <c r="C3" s="190" t="s">
        <v>240</v>
      </c>
      <c r="D3" s="190" t="s">
        <v>241</v>
      </c>
      <c r="E3" s="201" t="s">
        <v>242</v>
      </c>
      <c r="F3" s="201" t="s">
        <v>243</v>
      </c>
      <c r="G3" s="201" t="s">
        <v>244</v>
      </c>
      <c r="H3" s="190" t="s">
        <v>245</v>
      </c>
    </row>
    <row r="4" spans="1:8" ht="30" customHeight="1">
      <c r="A4" s="359" t="s">
        <v>246</v>
      </c>
      <c r="B4" s="191" t="s">
        <v>198</v>
      </c>
      <c r="C4" s="192">
        <v>2625391</v>
      </c>
      <c r="D4" s="192">
        <v>1842</v>
      </c>
      <c r="E4" s="192">
        <v>37736</v>
      </c>
      <c r="F4" s="192">
        <v>31273</v>
      </c>
      <c r="G4" s="192">
        <v>6578</v>
      </c>
      <c r="H4" s="193">
        <f>C4+F4</f>
        <v>2656664</v>
      </c>
    </row>
    <row r="5" spans="1:8" ht="30" customHeight="1">
      <c r="A5" s="359"/>
      <c r="B5" s="191" t="s">
        <v>199</v>
      </c>
      <c r="C5" s="192">
        <v>335062</v>
      </c>
      <c r="D5" s="192">
        <v>701</v>
      </c>
      <c r="E5" s="192">
        <v>10038</v>
      </c>
      <c r="F5" s="192">
        <v>8537</v>
      </c>
      <c r="G5" s="192">
        <v>2595</v>
      </c>
      <c r="H5" s="193">
        <f>C5+F5</f>
        <v>343599</v>
      </c>
    </row>
    <row r="6" spans="1:8" ht="30" customHeight="1">
      <c r="A6" s="359"/>
      <c r="B6" s="191" t="s">
        <v>247</v>
      </c>
      <c r="C6" s="192">
        <v>9606</v>
      </c>
      <c r="D6" s="192">
        <v>59</v>
      </c>
      <c r="E6" s="192">
        <v>249</v>
      </c>
      <c r="F6" s="192">
        <v>210</v>
      </c>
      <c r="G6" s="192">
        <v>176</v>
      </c>
      <c r="H6" s="193">
        <f>C6+F6</f>
        <v>9816</v>
      </c>
    </row>
    <row r="7" spans="1:8" ht="33.75" customHeight="1">
      <c r="A7" s="359"/>
      <c r="B7" s="191" t="s">
        <v>106</v>
      </c>
      <c r="C7" s="192">
        <v>161289</v>
      </c>
      <c r="D7" s="192">
        <v>15871</v>
      </c>
      <c r="E7" s="192">
        <v>5104</v>
      </c>
      <c r="F7" s="192">
        <v>4191</v>
      </c>
      <c r="G7" s="192">
        <v>16487</v>
      </c>
      <c r="H7" s="193">
        <f>C7+F7</f>
        <v>165480</v>
      </c>
    </row>
    <row r="8" spans="1:8" ht="30" customHeight="1">
      <c r="A8" s="359"/>
      <c r="B8" s="191" t="s">
        <v>107</v>
      </c>
      <c r="C8" s="192">
        <v>2207</v>
      </c>
      <c r="D8" s="192">
        <v>72</v>
      </c>
      <c r="E8" s="192">
        <v>87</v>
      </c>
      <c r="F8" s="192">
        <v>110</v>
      </c>
      <c r="G8" s="192">
        <v>29</v>
      </c>
      <c r="H8" s="193">
        <f>C8+F8</f>
        <v>2317</v>
      </c>
    </row>
    <row r="9" spans="1:8" ht="30" customHeight="1">
      <c r="A9" s="359"/>
      <c r="B9" s="191" t="s">
        <v>248</v>
      </c>
      <c r="C9" s="194">
        <f aca="true" t="shared" si="0" ref="C9:H9">SUM(C4:C8)</f>
        <v>3133555</v>
      </c>
      <c r="D9" s="194">
        <f t="shared" si="0"/>
        <v>18545</v>
      </c>
      <c r="E9" s="194">
        <f t="shared" si="0"/>
        <v>53214</v>
      </c>
      <c r="F9" s="194">
        <f t="shared" si="0"/>
        <v>44321</v>
      </c>
      <c r="G9" s="194">
        <f t="shared" si="0"/>
        <v>25865</v>
      </c>
      <c r="H9" s="195">
        <f t="shared" si="0"/>
        <v>3177876</v>
      </c>
    </row>
    <row r="10" spans="1:8" ht="30" customHeight="1">
      <c r="A10" s="359" t="s">
        <v>249</v>
      </c>
      <c r="B10" s="191" t="s">
        <v>198</v>
      </c>
      <c r="C10" s="196">
        <f>H4</f>
        <v>2656664</v>
      </c>
      <c r="D10" s="192">
        <f>G4</f>
        <v>6578</v>
      </c>
      <c r="E10" s="196">
        <v>36085</v>
      </c>
      <c r="F10" s="196">
        <v>30209</v>
      </c>
      <c r="G10" s="196">
        <v>1711</v>
      </c>
      <c r="H10" s="193">
        <f>C10+F10</f>
        <v>2686873</v>
      </c>
    </row>
    <row r="11" spans="1:8" ht="30" customHeight="1">
      <c r="A11" s="359"/>
      <c r="B11" s="191" t="s">
        <v>199</v>
      </c>
      <c r="C11" s="196">
        <f>H5</f>
        <v>343599</v>
      </c>
      <c r="D11" s="192">
        <f>G5</f>
        <v>2595</v>
      </c>
      <c r="E11" s="196">
        <v>9501</v>
      </c>
      <c r="F11" s="196">
        <v>7808</v>
      </c>
      <c r="G11" s="196">
        <v>553</v>
      </c>
      <c r="H11" s="193">
        <f>C11+F11</f>
        <v>351407</v>
      </c>
    </row>
    <row r="12" spans="1:8" ht="30" customHeight="1">
      <c r="A12" s="359"/>
      <c r="B12" s="191" t="s">
        <v>247</v>
      </c>
      <c r="C12" s="196">
        <f>H6</f>
        <v>9816</v>
      </c>
      <c r="D12" s="192">
        <f>G6</f>
        <v>176</v>
      </c>
      <c r="E12" s="196">
        <v>265</v>
      </c>
      <c r="F12" s="196">
        <v>194</v>
      </c>
      <c r="G12" s="196">
        <v>40</v>
      </c>
      <c r="H12" s="193">
        <f>C12+F12</f>
        <v>10010</v>
      </c>
    </row>
    <row r="13" spans="1:8" ht="35.25" customHeight="1">
      <c r="A13" s="359"/>
      <c r="B13" s="191" t="s">
        <v>106</v>
      </c>
      <c r="C13" s="196">
        <f>H7</f>
        <v>165480</v>
      </c>
      <c r="D13" s="192">
        <f>G7</f>
        <v>16487</v>
      </c>
      <c r="E13" s="196">
        <v>6308</v>
      </c>
      <c r="F13" s="196">
        <v>7496</v>
      </c>
      <c r="G13" s="196">
        <v>12882</v>
      </c>
      <c r="H13" s="193">
        <f>C13+F13</f>
        <v>172976</v>
      </c>
    </row>
    <row r="14" spans="1:8" ht="30" customHeight="1">
      <c r="A14" s="359"/>
      <c r="B14" s="191" t="s">
        <v>107</v>
      </c>
      <c r="C14" s="196">
        <f>H8</f>
        <v>2317</v>
      </c>
      <c r="D14" s="192">
        <f>G8</f>
        <v>29</v>
      </c>
      <c r="E14" s="196">
        <v>98</v>
      </c>
      <c r="F14" s="196">
        <v>85</v>
      </c>
      <c r="G14" s="196">
        <f>27+16</f>
        <v>43</v>
      </c>
      <c r="H14" s="193">
        <f>C14+F14</f>
        <v>2402</v>
      </c>
    </row>
    <row r="15" spans="1:8" ht="30" customHeight="1">
      <c r="A15" s="359"/>
      <c r="B15" s="191" t="s">
        <v>248</v>
      </c>
      <c r="C15" s="194">
        <f aca="true" t="shared" si="1" ref="C15:H15">SUM(C10:C14)</f>
        <v>3177876</v>
      </c>
      <c r="D15" s="194">
        <f t="shared" si="1"/>
        <v>25865</v>
      </c>
      <c r="E15" s="194">
        <f t="shared" si="1"/>
        <v>52257</v>
      </c>
      <c r="F15" s="194">
        <f t="shared" si="1"/>
        <v>45792</v>
      </c>
      <c r="G15" s="194">
        <f t="shared" si="1"/>
        <v>15229</v>
      </c>
      <c r="H15" s="194">
        <f t="shared" si="1"/>
        <v>3223668</v>
      </c>
    </row>
    <row r="16" spans="1:8" ht="30" customHeight="1">
      <c r="A16" s="359" t="s">
        <v>250</v>
      </c>
      <c r="B16" s="191" t="s">
        <v>198</v>
      </c>
      <c r="C16" s="192">
        <v>2558658</v>
      </c>
      <c r="D16" s="192">
        <v>1401</v>
      </c>
      <c r="E16" s="193">
        <f aca="true" t="shared" si="2" ref="E16:F21">E4+E10</f>
        <v>73821</v>
      </c>
      <c r="F16" s="193">
        <f t="shared" si="2"/>
        <v>61482</v>
      </c>
      <c r="G16" s="197">
        <f>G10</f>
        <v>1711</v>
      </c>
      <c r="H16" s="197">
        <f>H10</f>
        <v>2686873</v>
      </c>
    </row>
    <row r="17" spans="1:8" ht="30" customHeight="1">
      <c r="A17" s="359"/>
      <c r="B17" s="191" t="s">
        <v>199</v>
      </c>
      <c r="C17" s="360">
        <v>327495</v>
      </c>
      <c r="D17" s="192">
        <v>379</v>
      </c>
      <c r="E17" s="193">
        <f t="shared" si="2"/>
        <v>19539</v>
      </c>
      <c r="F17" s="193">
        <f t="shared" si="2"/>
        <v>16345</v>
      </c>
      <c r="G17" s="197">
        <f aca="true" t="shared" si="3" ref="G17:H21">G11</f>
        <v>553</v>
      </c>
      <c r="H17" s="362">
        <f t="shared" si="3"/>
        <v>351407</v>
      </c>
    </row>
    <row r="18" spans="1:8" ht="30" customHeight="1">
      <c r="A18" s="359"/>
      <c r="B18" s="191" t="s">
        <v>247</v>
      </c>
      <c r="C18" s="361"/>
      <c r="D18" s="192">
        <v>36</v>
      </c>
      <c r="E18" s="193">
        <f t="shared" si="2"/>
        <v>514</v>
      </c>
      <c r="F18" s="193">
        <f t="shared" si="2"/>
        <v>404</v>
      </c>
      <c r="G18" s="197">
        <f t="shared" si="3"/>
        <v>40</v>
      </c>
      <c r="H18" s="363"/>
    </row>
    <row r="19" spans="1:8" ht="37.5" customHeight="1">
      <c r="A19" s="359"/>
      <c r="B19" s="191" t="s">
        <v>106</v>
      </c>
      <c r="C19" s="192">
        <v>150719</v>
      </c>
      <c r="D19" s="192">
        <v>13902</v>
      </c>
      <c r="E19" s="193">
        <f t="shared" si="2"/>
        <v>11412</v>
      </c>
      <c r="F19" s="193">
        <f t="shared" si="2"/>
        <v>11687</v>
      </c>
      <c r="G19" s="197">
        <f t="shared" si="3"/>
        <v>12882</v>
      </c>
      <c r="H19" s="197">
        <f t="shared" si="3"/>
        <v>172976</v>
      </c>
    </row>
    <row r="20" spans="1:8" ht="30" customHeight="1">
      <c r="A20" s="359"/>
      <c r="B20" s="191" t="s">
        <v>107</v>
      </c>
      <c r="C20" s="192">
        <v>2081</v>
      </c>
      <c r="D20" s="192">
        <v>42</v>
      </c>
      <c r="E20" s="193">
        <f t="shared" si="2"/>
        <v>185</v>
      </c>
      <c r="F20" s="193">
        <f t="shared" si="2"/>
        <v>195</v>
      </c>
      <c r="G20" s="197">
        <f t="shared" si="3"/>
        <v>43</v>
      </c>
      <c r="H20" s="197">
        <f t="shared" si="3"/>
        <v>2402</v>
      </c>
    </row>
    <row r="21" spans="1:8" ht="30" customHeight="1">
      <c r="A21" s="359"/>
      <c r="B21" s="191" t="s">
        <v>248</v>
      </c>
      <c r="C21" s="194">
        <f>SUM(C16:C20)</f>
        <v>3038953</v>
      </c>
      <c r="D21" s="194">
        <f>SUM(D16:D20)</f>
        <v>15760</v>
      </c>
      <c r="E21" s="194">
        <f t="shared" si="2"/>
        <v>105471</v>
      </c>
      <c r="F21" s="194">
        <f t="shared" si="2"/>
        <v>90113</v>
      </c>
      <c r="G21" s="194">
        <f t="shared" si="3"/>
        <v>15229</v>
      </c>
      <c r="H21" s="194">
        <f t="shared" si="3"/>
        <v>3223668</v>
      </c>
    </row>
    <row r="22" spans="1:8" ht="43.5" customHeight="1">
      <c r="A22" s="198"/>
      <c r="B22" s="357"/>
      <c r="C22" s="357"/>
      <c r="D22" s="357"/>
      <c r="E22" s="357"/>
      <c r="F22" s="357"/>
      <c r="G22" s="357"/>
      <c r="H22" s="357"/>
    </row>
  </sheetData>
  <sheetProtection/>
  <mergeCells count="7">
    <mergeCell ref="B22:H22"/>
    <mergeCell ref="B1:G1"/>
    <mergeCell ref="A4:A9"/>
    <mergeCell ref="A10:A15"/>
    <mergeCell ref="A16:A21"/>
    <mergeCell ref="C17:C18"/>
    <mergeCell ref="H17:H18"/>
  </mergeCells>
  <printOptions horizontalCentered="1" verticalCentered="1"/>
  <pageMargins left="0.45" right="0.45" top="0.5" bottom="0.5" header="0.3" footer="0.3"/>
  <pageSetup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sheetPr>
    <tabColor rgb="FFC00000"/>
  </sheetPr>
  <dimension ref="A1:F21"/>
  <sheetViews>
    <sheetView view="pageBreakPreview" zoomScaleSheetLayoutView="100" zoomScalePageLayoutView="0" workbookViewId="0" topLeftCell="A1">
      <selection activeCell="C7" sqref="C7:C13"/>
    </sheetView>
  </sheetViews>
  <sheetFormatPr defaultColWidth="9.140625" defaultRowHeight="15"/>
  <cols>
    <col min="1" max="1" width="4.8515625" style="1" customWidth="1"/>
    <col min="2" max="2" width="31.421875" style="1" customWidth="1"/>
    <col min="3" max="3" width="76.140625" style="1" customWidth="1"/>
    <col min="4" max="4" width="17.28125" style="1" customWidth="1"/>
    <col min="5" max="5" width="17.140625" style="1" customWidth="1"/>
    <col min="6" max="16384" width="9.140625" style="1" customWidth="1"/>
  </cols>
  <sheetData>
    <row r="1" spans="1:5" s="12" customFormat="1" ht="18">
      <c r="A1" s="281" t="str">
        <f>'MG COVER PAGE'!A1</f>
        <v>Name of Distribution Licensee: M G V C L</v>
      </c>
      <c r="B1" s="281"/>
      <c r="C1" s="281"/>
      <c r="D1" s="281"/>
      <c r="E1" s="281"/>
    </row>
    <row r="2" spans="1:5" s="12" customFormat="1" ht="18">
      <c r="A2" s="281" t="str">
        <f>'MG COVER PAGE'!A2</f>
        <v>Year :   April'2019 - March'20</v>
      </c>
      <c r="B2" s="281"/>
      <c r="C2" s="281"/>
      <c r="D2" s="281"/>
      <c r="E2" s="281"/>
    </row>
    <row r="3" spans="1:5" s="12" customFormat="1" ht="18">
      <c r="A3" s="281" t="str">
        <f>'MG COVER PAGE'!A3</f>
        <v>Year: 2019-20</v>
      </c>
      <c r="B3" s="281"/>
      <c r="C3" s="281"/>
      <c r="D3" s="281"/>
      <c r="E3" s="281"/>
    </row>
    <row r="4" spans="1:5" s="8" customFormat="1" ht="18">
      <c r="A4" s="94" t="s">
        <v>61</v>
      </c>
      <c r="B4" s="95"/>
      <c r="C4" s="95"/>
      <c r="D4" s="95"/>
      <c r="E4" s="95"/>
    </row>
    <row r="5" spans="1:6" s="5" customFormat="1" ht="19.5" customHeight="1">
      <c r="A5" s="365" t="s">
        <v>62</v>
      </c>
      <c r="B5" s="365"/>
      <c r="C5" s="365"/>
      <c r="D5" s="365"/>
      <c r="E5" s="365"/>
      <c r="F5" s="9"/>
    </row>
    <row r="6" spans="1:6" s="5" customFormat="1" ht="90">
      <c r="A6" s="52" t="s">
        <v>154</v>
      </c>
      <c r="B6" s="52" t="s">
        <v>63</v>
      </c>
      <c r="C6" s="52" t="s">
        <v>64</v>
      </c>
      <c r="D6" s="52" t="s">
        <v>65</v>
      </c>
      <c r="E6" s="52" t="s">
        <v>66</v>
      </c>
      <c r="F6" s="9"/>
    </row>
    <row r="7" spans="1:6" s="5" customFormat="1" ht="45" customHeight="1">
      <c r="A7" s="366">
        <v>1</v>
      </c>
      <c r="B7" s="125" t="s">
        <v>67</v>
      </c>
      <c r="C7" s="367" t="s">
        <v>68</v>
      </c>
      <c r="D7" s="97">
        <v>0</v>
      </c>
      <c r="E7" s="97">
        <v>0</v>
      </c>
      <c r="F7" s="9"/>
    </row>
    <row r="8" spans="1:6" s="5" customFormat="1" ht="18">
      <c r="A8" s="366"/>
      <c r="B8" s="126" t="s">
        <v>69</v>
      </c>
      <c r="C8" s="367"/>
      <c r="D8" s="97">
        <v>0</v>
      </c>
      <c r="E8" s="97">
        <v>0</v>
      </c>
      <c r="F8" s="9"/>
    </row>
    <row r="9" spans="1:6" s="5" customFormat="1" ht="18">
      <c r="A9" s="366"/>
      <c r="B9" s="126" t="s">
        <v>70</v>
      </c>
      <c r="C9" s="367"/>
      <c r="D9" s="97">
        <v>0</v>
      </c>
      <c r="E9" s="97">
        <v>0</v>
      </c>
      <c r="F9" s="9"/>
    </row>
    <row r="10" spans="1:6" s="5" customFormat="1" ht="18">
      <c r="A10" s="366"/>
      <c r="B10" s="126" t="s">
        <v>71</v>
      </c>
      <c r="C10" s="367"/>
      <c r="D10" s="97">
        <v>0</v>
      </c>
      <c r="E10" s="97">
        <v>0</v>
      </c>
      <c r="F10" s="9"/>
    </row>
    <row r="11" spans="1:6" s="5" customFormat="1" ht="36">
      <c r="A11" s="366"/>
      <c r="B11" s="127" t="s">
        <v>72</v>
      </c>
      <c r="C11" s="367"/>
      <c r="D11" s="97">
        <v>0</v>
      </c>
      <c r="E11" s="97">
        <v>0</v>
      </c>
      <c r="F11" s="9"/>
    </row>
    <row r="12" spans="1:6" s="5" customFormat="1" ht="36">
      <c r="A12" s="366"/>
      <c r="B12" s="127" t="s">
        <v>73</v>
      </c>
      <c r="C12" s="367"/>
      <c r="D12" s="97">
        <v>0</v>
      </c>
      <c r="E12" s="97">
        <v>0</v>
      </c>
      <c r="F12" s="9"/>
    </row>
    <row r="13" spans="1:6" s="5" customFormat="1" ht="36">
      <c r="A13" s="366"/>
      <c r="B13" s="127" t="s">
        <v>74</v>
      </c>
      <c r="C13" s="367"/>
      <c r="D13" s="97">
        <v>0</v>
      </c>
      <c r="E13" s="97">
        <v>0</v>
      </c>
      <c r="F13" s="9"/>
    </row>
    <row r="14" spans="1:6" s="5" customFormat="1" ht="18">
      <c r="A14" s="97">
        <v>2</v>
      </c>
      <c r="B14" s="125" t="s">
        <v>75</v>
      </c>
      <c r="C14" s="125" t="s">
        <v>76</v>
      </c>
      <c r="D14" s="97">
        <v>0</v>
      </c>
      <c r="E14" s="97">
        <v>0</v>
      </c>
      <c r="F14" s="9"/>
    </row>
    <row r="15" spans="1:6" s="5" customFormat="1" ht="36">
      <c r="A15" s="97">
        <v>3</v>
      </c>
      <c r="B15" s="125" t="s">
        <v>77</v>
      </c>
      <c r="C15" s="125" t="s">
        <v>78</v>
      </c>
      <c r="D15" s="97">
        <v>0</v>
      </c>
      <c r="E15" s="97">
        <v>0</v>
      </c>
      <c r="F15" s="9"/>
    </row>
    <row r="16" spans="1:6" s="5" customFormat="1" ht="36">
      <c r="A16" s="51">
        <v>4</v>
      </c>
      <c r="B16" s="125" t="s">
        <v>79</v>
      </c>
      <c r="C16" s="125" t="s">
        <v>80</v>
      </c>
      <c r="D16" s="97">
        <v>0</v>
      </c>
      <c r="E16" s="97">
        <v>0</v>
      </c>
      <c r="F16" s="9"/>
    </row>
    <row r="17" spans="1:6" s="5" customFormat="1" ht="36">
      <c r="A17" s="51">
        <v>5</v>
      </c>
      <c r="B17" s="125" t="s">
        <v>81</v>
      </c>
      <c r="C17" s="125" t="s">
        <v>82</v>
      </c>
      <c r="D17" s="97">
        <v>0</v>
      </c>
      <c r="E17" s="97">
        <v>0</v>
      </c>
      <c r="F17" s="9"/>
    </row>
    <row r="18" spans="1:6" s="5" customFormat="1" ht="36">
      <c r="A18" s="51">
        <v>6</v>
      </c>
      <c r="B18" s="125" t="s">
        <v>83</v>
      </c>
      <c r="C18" s="125" t="s">
        <v>84</v>
      </c>
      <c r="D18" s="97">
        <v>0</v>
      </c>
      <c r="E18" s="97">
        <v>0</v>
      </c>
      <c r="F18" s="9"/>
    </row>
    <row r="19" spans="1:6" s="5" customFormat="1" ht="18">
      <c r="A19" s="51">
        <v>7</v>
      </c>
      <c r="B19" s="125" t="s">
        <v>85</v>
      </c>
      <c r="C19" s="125" t="s">
        <v>86</v>
      </c>
      <c r="D19" s="97">
        <v>0</v>
      </c>
      <c r="E19" s="97">
        <v>0</v>
      </c>
      <c r="F19" s="9"/>
    </row>
    <row r="20" spans="1:6" s="5" customFormat="1" ht="18">
      <c r="A20" s="364" t="s">
        <v>87</v>
      </c>
      <c r="B20" s="364"/>
      <c r="C20" s="364"/>
      <c r="D20" s="128">
        <f>SUM(D7:D19)</f>
        <v>0</v>
      </c>
      <c r="E20" s="128">
        <f>SUM(E7:E19)</f>
        <v>0</v>
      </c>
      <c r="F20" s="9"/>
    </row>
    <row r="21" ht="15">
      <c r="A21" s="3"/>
    </row>
  </sheetData>
  <sheetProtection/>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horizontalDpi="600" verticalDpi="600" orientation="landscape" paperSize="9" scale="90" r:id="rId1"/>
  <headerFooter>
    <oddFooter>&amp;L&amp;A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1:E17"/>
  <sheetViews>
    <sheetView view="pageBreakPreview" zoomScale="60" zoomScalePageLayoutView="0" workbookViewId="0" topLeftCell="A7">
      <selection activeCell="C12" sqref="C12:E12"/>
    </sheetView>
  </sheetViews>
  <sheetFormatPr defaultColWidth="9.140625" defaultRowHeight="15"/>
  <cols>
    <col min="1" max="1" width="5.28125" style="0" customWidth="1"/>
    <col min="2" max="2" width="16.7109375" style="0" customWidth="1"/>
    <col min="3" max="5" width="15.7109375" style="0" customWidth="1"/>
  </cols>
  <sheetData>
    <row r="1" spans="1:5" ht="18">
      <c r="A1" s="258" t="str">
        <f>'MG COVER PAGE'!A1</f>
        <v>Name of Distribution Licensee: M G V C L</v>
      </c>
      <c r="B1" s="259"/>
      <c r="C1" s="259"/>
      <c r="D1" s="259"/>
      <c r="E1" s="260"/>
    </row>
    <row r="2" spans="1:5" ht="18">
      <c r="A2" s="261" t="str">
        <f>'MG COVER PAGE'!A2</f>
        <v>Year :   April'2019 - March'20</v>
      </c>
      <c r="B2" s="262"/>
      <c r="C2" s="262"/>
      <c r="D2" s="262"/>
      <c r="E2" s="263"/>
    </row>
    <row r="3" spans="1:5" ht="18.75" thickBot="1">
      <c r="A3" s="264" t="str">
        <f>'MG COVER PAGE'!A3</f>
        <v>Year: 2019-20</v>
      </c>
      <c r="B3" s="265"/>
      <c r="C3" s="265"/>
      <c r="D3" s="265"/>
      <c r="E3" s="266"/>
    </row>
    <row r="4" spans="1:5" ht="48" customHeight="1" thickBot="1">
      <c r="A4" s="267" t="s">
        <v>772</v>
      </c>
      <c r="B4" s="268"/>
      <c r="C4" s="268"/>
      <c r="D4" s="268"/>
      <c r="E4" s="269"/>
    </row>
    <row r="5" spans="1:5" ht="48" customHeight="1" thickBot="1">
      <c r="A5" s="270" t="s">
        <v>771</v>
      </c>
      <c r="B5" s="271"/>
      <c r="C5" s="271"/>
      <c r="D5" s="271"/>
      <c r="E5" s="272"/>
    </row>
    <row r="6" spans="1:5" ht="76.5" customHeight="1">
      <c r="A6" s="249" t="s">
        <v>0</v>
      </c>
      <c r="B6" s="246" t="s">
        <v>1</v>
      </c>
      <c r="C6" s="273" t="s">
        <v>2</v>
      </c>
      <c r="D6" s="273"/>
      <c r="E6" s="274"/>
    </row>
    <row r="7" spans="1:5" ht="18">
      <c r="A7" s="250"/>
      <c r="B7" s="247"/>
      <c r="C7" s="252" t="s">
        <v>6</v>
      </c>
      <c r="D7" s="253"/>
      <c r="E7" s="254"/>
    </row>
    <row r="8" spans="1:5" ht="18">
      <c r="A8" s="251"/>
      <c r="B8" s="248"/>
      <c r="C8" s="44" t="s">
        <v>3</v>
      </c>
      <c r="D8" s="44" t="s">
        <v>5</v>
      </c>
      <c r="E8" s="46" t="s">
        <v>4</v>
      </c>
    </row>
    <row r="9" spans="1:5" ht="35.25" customHeight="1">
      <c r="A9" s="35">
        <v>1</v>
      </c>
      <c r="B9" s="36" t="s">
        <v>123</v>
      </c>
      <c r="C9" s="141">
        <v>9</v>
      </c>
      <c r="D9" s="141">
        <v>20</v>
      </c>
      <c r="E9" s="141">
        <v>10</v>
      </c>
    </row>
    <row r="10" spans="1:5" ht="30" customHeight="1">
      <c r="A10" s="35">
        <v>2</v>
      </c>
      <c r="B10" s="36" t="s">
        <v>124</v>
      </c>
      <c r="C10" s="141">
        <v>4</v>
      </c>
      <c r="D10" s="141">
        <v>2</v>
      </c>
      <c r="E10" s="141">
        <v>1</v>
      </c>
    </row>
    <row r="11" spans="1:5" ht="30" customHeight="1">
      <c r="A11" s="35">
        <v>3</v>
      </c>
      <c r="B11" s="38" t="s">
        <v>120</v>
      </c>
      <c r="C11" s="141">
        <v>14</v>
      </c>
      <c r="D11" s="141">
        <v>12</v>
      </c>
      <c r="E11" s="141">
        <v>3</v>
      </c>
    </row>
    <row r="12" spans="1:5" ht="30" customHeight="1">
      <c r="A12" s="35">
        <v>4</v>
      </c>
      <c r="B12" s="38" t="s">
        <v>175</v>
      </c>
      <c r="C12" s="141">
        <v>5</v>
      </c>
      <c r="D12" s="141">
        <v>15</v>
      </c>
      <c r="E12" s="141">
        <v>8</v>
      </c>
    </row>
    <row r="13" spans="1:5" ht="30" customHeight="1">
      <c r="A13" s="35">
        <v>5</v>
      </c>
      <c r="B13" s="36" t="s">
        <v>121</v>
      </c>
      <c r="C13" s="141">
        <v>12</v>
      </c>
      <c r="D13" s="141">
        <v>33</v>
      </c>
      <c r="E13" s="141">
        <v>6</v>
      </c>
    </row>
    <row r="14" spans="1:5" ht="30" customHeight="1" thickBot="1">
      <c r="A14" s="39"/>
      <c r="B14" s="40" t="s">
        <v>6</v>
      </c>
      <c r="C14" s="157">
        <f>SUM(C9:C13)</f>
        <v>44</v>
      </c>
      <c r="D14" s="157">
        <f>SUM(D9:D13)</f>
        <v>82</v>
      </c>
      <c r="E14" s="157">
        <f>SUM(E9:E13)</f>
        <v>28</v>
      </c>
    </row>
    <row r="15" spans="1:5" ht="30" customHeight="1" thickBot="1">
      <c r="A15" s="47" t="s">
        <v>7</v>
      </c>
      <c r="B15" s="41"/>
      <c r="C15" s="41"/>
      <c r="D15" s="41"/>
      <c r="E15" s="200">
        <f>C14+D14+E14</f>
        <v>154</v>
      </c>
    </row>
    <row r="16" spans="1:5" ht="30" customHeight="1">
      <c r="A16" s="214" t="s">
        <v>8</v>
      </c>
      <c r="B16" s="42"/>
      <c r="C16" s="42"/>
      <c r="D16" s="42"/>
      <c r="E16" s="43"/>
    </row>
    <row r="17" spans="1:5" ht="149.25" customHeight="1">
      <c r="A17" s="255" t="s">
        <v>259</v>
      </c>
      <c r="B17" s="256"/>
      <c r="C17" s="256"/>
      <c r="D17" s="256"/>
      <c r="E17" s="257"/>
    </row>
  </sheetData>
  <sheetProtection/>
  <mergeCells count="10">
    <mergeCell ref="B6:B8"/>
    <mergeCell ref="A6:A8"/>
    <mergeCell ref="C7:E7"/>
    <mergeCell ref="A17:E17"/>
    <mergeCell ref="A1:E1"/>
    <mergeCell ref="A2:E2"/>
    <mergeCell ref="A3:E3"/>
    <mergeCell ref="A4:E4"/>
    <mergeCell ref="A5:E5"/>
    <mergeCell ref="C6:E6"/>
  </mergeCells>
  <printOptions horizontalCentered="1" verticalCentered="1"/>
  <pageMargins left="0.7" right="0.7" top="0.5" bottom="0.5" header="0.3" footer="0.3"/>
  <pageSetup horizontalDpi="600" verticalDpi="600" orientation="landscape" paperSize="9" scale="82" r:id="rId1"/>
  <headerFooter>
    <oddFooter>&amp;L&amp;A</oddFooter>
  </headerFooter>
</worksheet>
</file>

<file path=xl/worksheets/sheet3.xml><?xml version="1.0" encoding="utf-8"?>
<worksheet xmlns="http://schemas.openxmlformats.org/spreadsheetml/2006/main" xmlns:r="http://schemas.openxmlformats.org/officeDocument/2006/relationships">
  <dimension ref="A1:J176"/>
  <sheetViews>
    <sheetView tabSelected="1" view="pageBreakPreview" zoomScale="60" zoomScaleNormal="80" zoomScalePageLayoutView="0" workbookViewId="0" topLeftCell="A154">
      <selection activeCell="F7" sqref="F7:I160"/>
    </sheetView>
  </sheetViews>
  <sheetFormatPr defaultColWidth="9.140625" defaultRowHeight="15"/>
  <cols>
    <col min="1" max="1" width="5.421875" style="0" customWidth="1"/>
    <col min="2" max="2" width="45.57421875" style="0" customWidth="1"/>
    <col min="3" max="3" width="17.57421875" style="0" customWidth="1"/>
    <col min="4" max="4" width="11.8515625" style="0" customWidth="1"/>
    <col min="5" max="5" width="74.28125" style="0" customWidth="1"/>
    <col min="6" max="6" width="29.421875" style="0" customWidth="1"/>
    <col min="7" max="7" width="18.00390625" style="0" customWidth="1"/>
    <col min="8" max="8" width="13.57421875" style="0" customWidth="1"/>
    <col min="9" max="9" width="25.57421875" style="0" customWidth="1"/>
    <col min="10" max="10" width="16.140625" style="0" customWidth="1"/>
  </cols>
  <sheetData>
    <row r="1" spans="1:10" ht="18">
      <c r="A1" s="142" t="s">
        <v>177</v>
      </c>
      <c r="B1" s="50"/>
      <c r="C1" s="50"/>
      <c r="D1" s="50"/>
      <c r="E1" s="50"/>
      <c r="F1" s="50"/>
      <c r="G1" s="50"/>
      <c r="H1" s="50"/>
      <c r="I1" s="50"/>
      <c r="J1" s="50"/>
    </row>
    <row r="2" spans="1:10" ht="18.75" thickBot="1">
      <c r="A2" s="48"/>
      <c r="B2" s="50"/>
      <c r="C2" s="50"/>
      <c r="D2" s="50"/>
      <c r="E2" s="50"/>
      <c r="F2" s="50"/>
      <c r="G2" s="50"/>
      <c r="H2" s="50"/>
      <c r="I2" s="50"/>
      <c r="J2" s="50"/>
    </row>
    <row r="3" spans="1:10" ht="21" customHeight="1">
      <c r="A3" s="275" t="s">
        <v>253</v>
      </c>
      <c r="B3" s="273"/>
      <c r="C3" s="273"/>
      <c r="D3" s="273"/>
      <c r="E3" s="273"/>
      <c r="F3" s="273"/>
      <c r="G3" s="273"/>
      <c r="H3" s="273"/>
      <c r="I3" s="273"/>
      <c r="J3" s="274"/>
    </row>
    <row r="4" spans="1:10" ht="19.5" customHeight="1">
      <c r="A4" s="276"/>
      <c r="B4" s="277"/>
      <c r="C4" s="277"/>
      <c r="D4" s="277"/>
      <c r="E4" s="277"/>
      <c r="F4" s="277"/>
      <c r="G4" s="277"/>
      <c r="H4" s="277"/>
      <c r="I4" s="277"/>
      <c r="J4" s="278"/>
    </row>
    <row r="5" spans="1:10" ht="18.75" thickBot="1">
      <c r="A5" s="143">
        <v>-1</v>
      </c>
      <c r="B5" s="144">
        <v>-2</v>
      </c>
      <c r="C5" s="144">
        <v>-3</v>
      </c>
      <c r="D5" s="144">
        <v>-4</v>
      </c>
      <c r="E5" s="144">
        <v>-5</v>
      </c>
      <c r="F5" s="144">
        <v>-6</v>
      </c>
      <c r="G5" s="144">
        <v>-7</v>
      </c>
      <c r="H5" s="144">
        <v>-8</v>
      </c>
      <c r="I5" s="144">
        <v>-9</v>
      </c>
      <c r="J5" s="145">
        <v>-10</v>
      </c>
    </row>
    <row r="6" spans="1:10" ht="117" customHeight="1">
      <c r="A6" s="45" t="s">
        <v>9</v>
      </c>
      <c r="B6" s="45" t="s">
        <v>178</v>
      </c>
      <c r="C6" s="45" t="s">
        <v>179</v>
      </c>
      <c r="D6" s="45" t="s">
        <v>180</v>
      </c>
      <c r="E6" s="45" t="s">
        <v>181</v>
      </c>
      <c r="F6" s="45" t="s">
        <v>182</v>
      </c>
      <c r="G6" s="45" t="s">
        <v>183</v>
      </c>
      <c r="H6" s="45" t="s">
        <v>184</v>
      </c>
      <c r="I6" s="45" t="s">
        <v>185</v>
      </c>
      <c r="J6" s="146"/>
    </row>
    <row r="7" spans="1:10" ht="117" customHeight="1">
      <c r="A7" s="51">
        <v>1</v>
      </c>
      <c r="B7" s="206" t="s">
        <v>367</v>
      </c>
      <c r="C7" s="208">
        <v>43562</v>
      </c>
      <c r="D7" s="209" t="s">
        <v>5</v>
      </c>
      <c r="E7" s="211" t="s">
        <v>368</v>
      </c>
      <c r="F7" s="207" t="s">
        <v>369</v>
      </c>
      <c r="G7" s="207" t="s">
        <v>773</v>
      </c>
      <c r="H7" s="212" t="s">
        <v>371</v>
      </c>
      <c r="I7" s="207" t="s">
        <v>372</v>
      </c>
      <c r="J7" s="210" t="s">
        <v>175</v>
      </c>
    </row>
    <row r="8" spans="1:10" ht="117" customHeight="1">
      <c r="A8" s="51">
        <v>2</v>
      </c>
      <c r="B8" s="206" t="s">
        <v>373</v>
      </c>
      <c r="C8" s="208">
        <v>43563</v>
      </c>
      <c r="D8" s="209" t="s">
        <v>266</v>
      </c>
      <c r="E8" s="211" t="s">
        <v>374</v>
      </c>
      <c r="F8" s="207" t="s">
        <v>262</v>
      </c>
      <c r="G8" s="207" t="s">
        <v>263</v>
      </c>
      <c r="H8" s="212" t="s">
        <v>263</v>
      </c>
      <c r="I8" s="207" t="s">
        <v>375</v>
      </c>
      <c r="J8" s="210" t="s">
        <v>121</v>
      </c>
    </row>
    <row r="9" spans="1:10" ht="117" customHeight="1">
      <c r="A9" s="51">
        <v>3</v>
      </c>
      <c r="B9" s="206" t="s">
        <v>376</v>
      </c>
      <c r="C9" s="208">
        <v>43564</v>
      </c>
      <c r="D9" s="209" t="s">
        <v>5</v>
      </c>
      <c r="E9" s="211" t="s">
        <v>377</v>
      </c>
      <c r="F9" s="207" t="s">
        <v>774</v>
      </c>
      <c r="G9" s="207" t="s">
        <v>774</v>
      </c>
      <c r="H9" s="212" t="s">
        <v>263</v>
      </c>
      <c r="I9" s="207" t="s">
        <v>378</v>
      </c>
      <c r="J9" s="210" t="s">
        <v>270</v>
      </c>
    </row>
    <row r="10" spans="1:10" ht="117" customHeight="1">
      <c r="A10" s="51">
        <v>4</v>
      </c>
      <c r="B10" s="206" t="s">
        <v>379</v>
      </c>
      <c r="C10" s="208">
        <v>43584</v>
      </c>
      <c r="D10" s="209" t="s">
        <v>5</v>
      </c>
      <c r="E10" s="211" t="s">
        <v>380</v>
      </c>
      <c r="F10" s="207" t="s">
        <v>262</v>
      </c>
      <c r="G10" s="207" t="s">
        <v>263</v>
      </c>
      <c r="H10" s="212" t="s">
        <v>263</v>
      </c>
      <c r="I10" s="207" t="s">
        <v>381</v>
      </c>
      <c r="J10" s="210" t="s">
        <v>121</v>
      </c>
    </row>
    <row r="11" spans="1:10" ht="117" customHeight="1">
      <c r="A11" s="51">
        <v>5</v>
      </c>
      <c r="B11" s="206" t="s">
        <v>382</v>
      </c>
      <c r="C11" s="208">
        <v>43599</v>
      </c>
      <c r="D11" s="209" t="s">
        <v>266</v>
      </c>
      <c r="E11" s="211" t="s">
        <v>383</v>
      </c>
      <c r="F11" s="207" t="s">
        <v>384</v>
      </c>
      <c r="G11" s="207" t="s">
        <v>385</v>
      </c>
      <c r="H11" s="212" t="s">
        <v>371</v>
      </c>
      <c r="I11" s="207" t="s">
        <v>386</v>
      </c>
      <c r="J11" s="210" t="s">
        <v>175</v>
      </c>
    </row>
    <row r="12" spans="1:10" ht="117" customHeight="1">
      <c r="A12" s="51">
        <v>6</v>
      </c>
      <c r="B12" s="206" t="s">
        <v>387</v>
      </c>
      <c r="C12" s="208">
        <v>43603</v>
      </c>
      <c r="D12" s="209" t="s">
        <v>266</v>
      </c>
      <c r="E12" s="211" t="s">
        <v>388</v>
      </c>
      <c r="F12" s="207" t="s">
        <v>262</v>
      </c>
      <c r="G12" s="207" t="s">
        <v>263</v>
      </c>
      <c r="H12" s="212" t="s">
        <v>263</v>
      </c>
      <c r="I12" s="207" t="s">
        <v>389</v>
      </c>
      <c r="J12" s="210" t="s">
        <v>120</v>
      </c>
    </row>
    <row r="13" spans="1:10" ht="117" customHeight="1">
      <c r="A13" s="51">
        <v>7</v>
      </c>
      <c r="B13" s="206" t="s">
        <v>390</v>
      </c>
      <c r="C13" s="208">
        <v>43603</v>
      </c>
      <c r="D13" s="209" t="s">
        <v>391</v>
      </c>
      <c r="E13" s="211" t="s">
        <v>392</v>
      </c>
      <c r="F13" s="207" t="s">
        <v>262</v>
      </c>
      <c r="G13" s="207" t="s">
        <v>263</v>
      </c>
      <c r="H13" s="212" t="s">
        <v>263</v>
      </c>
      <c r="I13" s="207" t="s">
        <v>393</v>
      </c>
      <c r="J13" s="210" t="s">
        <v>121</v>
      </c>
    </row>
    <row r="14" spans="1:10" ht="117" customHeight="1">
      <c r="A14" s="51">
        <v>8</v>
      </c>
      <c r="B14" s="206" t="s">
        <v>394</v>
      </c>
      <c r="C14" s="208">
        <v>43605</v>
      </c>
      <c r="D14" s="209" t="s">
        <v>391</v>
      </c>
      <c r="E14" s="211" t="s">
        <v>395</v>
      </c>
      <c r="F14" s="207" t="s">
        <v>262</v>
      </c>
      <c r="G14" s="207" t="s">
        <v>263</v>
      </c>
      <c r="H14" s="212" t="s">
        <v>263</v>
      </c>
      <c r="I14" s="207" t="s">
        <v>396</v>
      </c>
      <c r="J14" s="210" t="s">
        <v>120</v>
      </c>
    </row>
    <row r="15" spans="1:10" ht="117" customHeight="1">
      <c r="A15" s="51">
        <v>9</v>
      </c>
      <c r="B15" s="206" t="s">
        <v>397</v>
      </c>
      <c r="C15" s="208">
        <v>43606</v>
      </c>
      <c r="D15" s="209" t="s">
        <v>363</v>
      </c>
      <c r="E15" s="211" t="s">
        <v>398</v>
      </c>
      <c r="F15" s="207" t="s">
        <v>775</v>
      </c>
      <c r="G15" s="207" t="s">
        <v>776</v>
      </c>
      <c r="H15" s="212" t="s">
        <v>364</v>
      </c>
      <c r="I15" s="207" t="s">
        <v>399</v>
      </c>
      <c r="J15" s="210" t="s">
        <v>175</v>
      </c>
    </row>
    <row r="16" spans="1:10" ht="117" customHeight="1">
      <c r="A16" s="51">
        <v>10</v>
      </c>
      <c r="B16" s="206" t="s">
        <v>400</v>
      </c>
      <c r="C16" s="208">
        <v>43606</v>
      </c>
      <c r="D16" s="209" t="s">
        <v>266</v>
      </c>
      <c r="E16" s="211" t="s">
        <v>401</v>
      </c>
      <c r="F16" s="207" t="s">
        <v>777</v>
      </c>
      <c r="G16" s="207" t="s">
        <v>777</v>
      </c>
      <c r="H16" s="212" t="s">
        <v>263</v>
      </c>
      <c r="I16" s="207" t="s">
        <v>402</v>
      </c>
      <c r="J16" s="210" t="s">
        <v>120</v>
      </c>
    </row>
    <row r="17" spans="1:10" ht="117" customHeight="1">
      <c r="A17" s="51">
        <v>11</v>
      </c>
      <c r="B17" s="206" t="s">
        <v>403</v>
      </c>
      <c r="C17" s="208">
        <v>43610</v>
      </c>
      <c r="D17" s="209" t="s">
        <v>282</v>
      </c>
      <c r="E17" s="211" t="s">
        <v>404</v>
      </c>
      <c r="F17" s="207" t="s">
        <v>778</v>
      </c>
      <c r="G17" s="207" t="s">
        <v>774</v>
      </c>
      <c r="H17" s="212" t="s">
        <v>263</v>
      </c>
      <c r="I17" s="207" t="s">
        <v>378</v>
      </c>
      <c r="J17" s="210" t="s">
        <v>270</v>
      </c>
    </row>
    <row r="18" spans="1:10" ht="117" customHeight="1">
      <c r="A18" s="51">
        <v>12</v>
      </c>
      <c r="B18" s="206" t="s">
        <v>405</v>
      </c>
      <c r="C18" s="208">
        <v>43620</v>
      </c>
      <c r="D18" s="209" t="s">
        <v>391</v>
      </c>
      <c r="E18" s="211" t="s">
        <v>406</v>
      </c>
      <c r="F18" s="207" t="s">
        <v>262</v>
      </c>
      <c r="G18" s="207" t="s">
        <v>263</v>
      </c>
      <c r="H18" s="212" t="s">
        <v>263</v>
      </c>
      <c r="I18" s="207" t="s">
        <v>407</v>
      </c>
      <c r="J18" s="210" t="s">
        <v>124</v>
      </c>
    </row>
    <row r="19" spans="1:10" ht="117" customHeight="1">
      <c r="A19" s="51">
        <v>13</v>
      </c>
      <c r="B19" s="206" t="s">
        <v>408</v>
      </c>
      <c r="C19" s="208">
        <v>43629</v>
      </c>
      <c r="D19" s="209" t="s">
        <v>5</v>
      </c>
      <c r="E19" s="211" t="s">
        <v>409</v>
      </c>
      <c r="F19" s="207" t="s">
        <v>779</v>
      </c>
      <c r="G19" s="207" t="s">
        <v>263</v>
      </c>
      <c r="H19" s="212" t="s">
        <v>263</v>
      </c>
      <c r="I19" s="207" t="s">
        <v>410</v>
      </c>
      <c r="J19" s="210" t="s">
        <v>120</v>
      </c>
    </row>
    <row r="20" spans="1:10" ht="117" customHeight="1">
      <c r="A20" s="51">
        <v>14</v>
      </c>
      <c r="B20" s="206" t="s">
        <v>411</v>
      </c>
      <c r="C20" s="208">
        <v>43629</v>
      </c>
      <c r="D20" s="209" t="s">
        <v>5</v>
      </c>
      <c r="E20" s="211" t="s">
        <v>412</v>
      </c>
      <c r="F20" s="207" t="s">
        <v>262</v>
      </c>
      <c r="G20" s="207" t="s">
        <v>263</v>
      </c>
      <c r="H20" s="212" t="s">
        <v>263</v>
      </c>
      <c r="I20" s="207" t="s">
        <v>413</v>
      </c>
      <c r="J20" s="210" t="s">
        <v>124</v>
      </c>
    </row>
    <row r="21" spans="1:10" ht="117" customHeight="1">
      <c r="A21" s="51">
        <v>15</v>
      </c>
      <c r="B21" s="206" t="s">
        <v>414</v>
      </c>
      <c r="C21" s="208">
        <v>43617</v>
      </c>
      <c r="D21" s="209" t="s">
        <v>5</v>
      </c>
      <c r="E21" s="211" t="s">
        <v>415</v>
      </c>
      <c r="F21" s="207" t="s">
        <v>780</v>
      </c>
      <c r="G21" s="207" t="s">
        <v>263</v>
      </c>
      <c r="H21" s="212" t="s">
        <v>263</v>
      </c>
      <c r="I21" s="207" t="s">
        <v>416</v>
      </c>
      <c r="J21" s="210" t="s">
        <v>121</v>
      </c>
    </row>
    <row r="22" spans="1:10" ht="117" customHeight="1">
      <c r="A22" s="51">
        <v>16</v>
      </c>
      <c r="B22" s="206" t="s">
        <v>417</v>
      </c>
      <c r="C22" s="208">
        <v>43630</v>
      </c>
      <c r="D22" s="209" t="s">
        <v>266</v>
      </c>
      <c r="E22" s="211" t="s">
        <v>418</v>
      </c>
      <c r="F22" s="207" t="s">
        <v>779</v>
      </c>
      <c r="G22" s="207" t="s">
        <v>263</v>
      </c>
      <c r="H22" s="212" t="s">
        <v>263</v>
      </c>
      <c r="I22" s="207" t="s">
        <v>419</v>
      </c>
      <c r="J22" s="210" t="s">
        <v>120</v>
      </c>
    </row>
    <row r="23" spans="1:10" ht="117" customHeight="1">
      <c r="A23" s="51">
        <v>17</v>
      </c>
      <c r="B23" s="206" t="s">
        <v>420</v>
      </c>
      <c r="C23" s="208">
        <v>43631</v>
      </c>
      <c r="D23" s="209" t="s">
        <v>5</v>
      </c>
      <c r="E23" s="211" t="s">
        <v>421</v>
      </c>
      <c r="F23" s="207" t="s">
        <v>780</v>
      </c>
      <c r="G23" s="207" t="s">
        <v>263</v>
      </c>
      <c r="H23" s="212" t="s">
        <v>263</v>
      </c>
      <c r="I23" s="207" t="s">
        <v>422</v>
      </c>
      <c r="J23" s="210" t="s">
        <v>121</v>
      </c>
    </row>
    <row r="24" spans="1:10" ht="117" customHeight="1">
      <c r="A24" s="51">
        <v>18</v>
      </c>
      <c r="B24" s="206" t="s">
        <v>423</v>
      </c>
      <c r="C24" s="208">
        <v>43632</v>
      </c>
      <c r="D24" s="209" t="s">
        <v>5</v>
      </c>
      <c r="E24" s="211" t="s">
        <v>424</v>
      </c>
      <c r="F24" s="207" t="s">
        <v>262</v>
      </c>
      <c r="G24" s="207" t="s">
        <v>263</v>
      </c>
      <c r="H24" s="212" t="s">
        <v>263</v>
      </c>
      <c r="I24" s="207" t="s">
        <v>425</v>
      </c>
      <c r="J24" s="210" t="s">
        <v>121</v>
      </c>
    </row>
    <row r="25" spans="1:10" ht="117" customHeight="1">
      <c r="A25" s="51">
        <v>19</v>
      </c>
      <c r="B25" s="206" t="s">
        <v>426</v>
      </c>
      <c r="C25" s="208">
        <v>43633</v>
      </c>
      <c r="D25" s="209" t="s">
        <v>282</v>
      </c>
      <c r="E25" s="211" t="s">
        <v>427</v>
      </c>
      <c r="F25" s="207" t="s">
        <v>262</v>
      </c>
      <c r="G25" s="207" t="s">
        <v>263</v>
      </c>
      <c r="H25" s="212" t="s">
        <v>263</v>
      </c>
      <c r="I25" s="207" t="s">
        <v>365</v>
      </c>
      <c r="J25" s="210" t="s">
        <v>120</v>
      </c>
    </row>
    <row r="26" spans="1:10" ht="117" customHeight="1">
      <c r="A26" s="51">
        <v>20</v>
      </c>
      <c r="B26" s="206" t="s">
        <v>428</v>
      </c>
      <c r="C26" s="208">
        <v>43633</v>
      </c>
      <c r="D26" s="209" t="s">
        <v>266</v>
      </c>
      <c r="E26" s="211" t="s">
        <v>429</v>
      </c>
      <c r="F26" s="207" t="s">
        <v>268</v>
      </c>
      <c r="G26" s="207" t="s">
        <v>781</v>
      </c>
      <c r="H26" s="212" t="s">
        <v>263</v>
      </c>
      <c r="I26" s="207" t="s">
        <v>365</v>
      </c>
      <c r="J26" s="210" t="s">
        <v>270</v>
      </c>
    </row>
    <row r="27" spans="1:10" ht="117" customHeight="1">
      <c r="A27" s="51">
        <v>21</v>
      </c>
      <c r="B27" s="206" t="s">
        <v>430</v>
      </c>
      <c r="C27" s="208">
        <v>43634</v>
      </c>
      <c r="D27" s="209" t="s">
        <v>5</v>
      </c>
      <c r="E27" s="211" t="s">
        <v>431</v>
      </c>
      <c r="F27" s="207" t="s">
        <v>780</v>
      </c>
      <c r="G27" s="207" t="s">
        <v>263</v>
      </c>
      <c r="H27" s="212" t="s">
        <v>263</v>
      </c>
      <c r="I27" s="207" t="s">
        <v>432</v>
      </c>
      <c r="J27" s="210" t="s">
        <v>121</v>
      </c>
    </row>
    <row r="28" spans="1:10" ht="117" customHeight="1">
      <c r="A28" s="51">
        <v>22</v>
      </c>
      <c r="B28" s="206" t="s">
        <v>433</v>
      </c>
      <c r="C28" s="208">
        <v>43635</v>
      </c>
      <c r="D28" s="209" t="s">
        <v>266</v>
      </c>
      <c r="E28" s="211" t="s">
        <v>434</v>
      </c>
      <c r="F28" s="207" t="s">
        <v>782</v>
      </c>
      <c r="G28" s="207" t="s">
        <v>263</v>
      </c>
      <c r="H28" s="212" t="s">
        <v>263</v>
      </c>
      <c r="I28" s="207" t="s">
        <v>435</v>
      </c>
      <c r="J28" s="210" t="s">
        <v>120</v>
      </c>
    </row>
    <row r="29" spans="1:10" ht="117" customHeight="1">
      <c r="A29" s="51">
        <v>23</v>
      </c>
      <c r="B29" s="206" t="s">
        <v>436</v>
      </c>
      <c r="C29" s="208">
        <v>43635</v>
      </c>
      <c r="D29" s="209" t="s">
        <v>5</v>
      </c>
      <c r="E29" s="211" t="s">
        <v>437</v>
      </c>
      <c r="F29" s="207" t="s">
        <v>780</v>
      </c>
      <c r="G29" s="207" t="s">
        <v>263</v>
      </c>
      <c r="H29" s="212" t="s">
        <v>263</v>
      </c>
      <c r="I29" s="207" t="s">
        <v>438</v>
      </c>
      <c r="J29" s="210" t="s">
        <v>121</v>
      </c>
    </row>
    <row r="30" spans="1:10" ht="117" customHeight="1">
      <c r="A30" s="51">
        <v>24</v>
      </c>
      <c r="B30" s="206" t="s">
        <v>439</v>
      </c>
      <c r="C30" s="208">
        <v>43640</v>
      </c>
      <c r="D30" s="209" t="s">
        <v>5</v>
      </c>
      <c r="E30" s="211" t="s">
        <v>440</v>
      </c>
      <c r="F30" s="207" t="s">
        <v>774</v>
      </c>
      <c r="G30" s="207" t="s">
        <v>774</v>
      </c>
      <c r="H30" s="212" t="s">
        <v>263</v>
      </c>
      <c r="I30" s="207" t="s">
        <v>441</v>
      </c>
      <c r="J30" s="210" t="s">
        <v>270</v>
      </c>
    </row>
    <row r="31" spans="1:10" ht="117" customHeight="1">
      <c r="A31" s="51">
        <v>25</v>
      </c>
      <c r="B31" s="206" t="s">
        <v>442</v>
      </c>
      <c r="C31" s="208">
        <v>43636</v>
      </c>
      <c r="D31" s="209" t="s">
        <v>266</v>
      </c>
      <c r="E31" s="211" t="s">
        <v>443</v>
      </c>
      <c r="F31" s="207" t="s">
        <v>782</v>
      </c>
      <c r="G31" s="207" t="s">
        <v>263</v>
      </c>
      <c r="H31" s="212" t="s">
        <v>263</v>
      </c>
      <c r="I31" s="207" t="s">
        <v>402</v>
      </c>
      <c r="J31" s="210" t="s">
        <v>120</v>
      </c>
    </row>
    <row r="32" spans="1:10" ht="117" customHeight="1">
      <c r="A32" s="51">
        <v>26</v>
      </c>
      <c r="B32" s="206" t="s">
        <v>444</v>
      </c>
      <c r="C32" s="208">
        <v>43636</v>
      </c>
      <c r="D32" s="209" t="s">
        <v>5</v>
      </c>
      <c r="E32" s="211" t="s">
        <v>445</v>
      </c>
      <c r="F32" s="207" t="s">
        <v>782</v>
      </c>
      <c r="G32" s="207" t="s">
        <v>263</v>
      </c>
      <c r="H32" s="212" t="s">
        <v>263</v>
      </c>
      <c r="I32" s="207" t="s">
        <v>446</v>
      </c>
      <c r="J32" s="210" t="s">
        <v>120</v>
      </c>
    </row>
    <row r="33" spans="1:10" ht="117" customHeight="1">
      <c r="A33" s="51">
        <v>27</v>
      </c>
      <c r="B33" s="206" t="s">
        <v>447</v>
      </c>
      <c r="C33" s="208">
        <v>43641</v>
      </c>
      <c r="D33" s="209" t="s">
        <v>5</v>
      </c>
      <c r="E33" s="211" t="s">
        <v>448</v>
      </c>
      <c r="F33" s="207" t="s">
        <v>774</v>
      </c>
      <c r="G33" s="207" t="s">
        <v>774</v>
      </c>
      <c r="H33" s="212" t="s">
        <v>263</v>
      </c>
      <c r="I33" s="207" t="s">
        <v>449</v>
      </c>
      <c r="J33" s="210" t="s">
        <v>270</v>
      </c>
    </row>
    <row r="34" spans="1:10" ht="117" customHeight="1">
      <c r="A34" s="51">
        <v>28</v>
      </c>
      <c r="B34" s="206" t="s">
        <v>450</v>
      </c>
      <c r="C34" s="208">
        <v>43641</v>
      </c>
      <c r="D34" s="209" t="s">
        <v>5</v>
      </c>
      <c r="E34" s="211" t="s">
        <v>451</v>
      </c>
      <c r="F34" s="207" t="s">
        <v>780</v>
      </c>
      <c r="G34" s="207" t="s">
        <v>263</v>
      </c>
      <c r="H34" s="212" t="s">
        <v>263</v>
      </c>
      <c r="I34" s="207" t="s">
        <v>452</v>
      </c>
      <c r="J34" s="210" t="s">
        <v>121</v>
      </c>
    </row>
    <row r="35" spans="1:10" ht="117" customHeight="1">
      <c r="A35" s="51">
        <v>29</v>
      </c>
      <c r="B35" s="206" t="s">
        <v>453</v>
      </c>
      <c r="C35" s="208">
        <v>43640</v>
      </c>
      <c r="D35" s="209" t="s">
        <v>282</v>
      </c>
      <c r="E35" s="211" t="s">
        <v>454</v>
      </c>
      <c r="F35" s="207" t="s">
        <v>268</v>
      </c>
      <c r="G35" s="207" t="s">
        <v>781</v>
      </c>
      <c r="H35" s="212" t="s">
        <v>263</v>
      </c>
      <c r="I35" s="207" t="s">
        <v>365</v>
      </c>
      <c r="J35" s="210" t="s">
        <v>270</v>
      </c>
    </row>
    <row r="36" spans="1:10" ht="117" customHeight="1">
      <c r="A36" s="51">
        <v>30</v>
      </c>
      <c r="B36" s="206" t="s">
        <v>455</v>
      </c>
      <c r="C36" s="208">
        <v>43641</v>
      </c>
      <c r="D36" s="209" t="s">
        <v>5</v>
      </c>
      <c r="E36" s="211" t="s">
        <v>456</v>
      </c>
      <c r="F36" s="207" t="s">
        <v>780</v>
      </c>
      <c r="G36" s="207" t="s">
        <v>263</v>
      </c>
      <c r="H36" s="212" t="s">
        <v>263</v>
      </c>
      <c r="I36" s="207" t="s">
        <v>457</v>
      </c>
      <c r="J36" s="210" t="s">
        <v>121</v>
      </c>
    </row>
    <row r="37" spans="1:10" ht="117" customHeight="1">
      <c r="A37" s="51">
        <v>31</v>
      </c>
      <c r="B37" s="206" t="s">
        <v>458</v>
      </c>
      <c r="C37" s="208">
        <v>43641</v>
      </c>
      <c r="D37" s="209" t="s">
        <v>5</v>
      </c>
      <c r="E37" s="211" t="s">
        <v>459</v>
      </c>
      <c r="F37" s="207" t="s">
        <v>780</v>
      </c>
      <c r="G37" s="207" t="s">
        <v>263</v>
      </c>
      <c r="H37" s="212" t="s">
        <v>263</v>
      </c>
      <c r="I37" s="207" t="s">
        <v>460</v>
      </c>
      <c r="J37" s="210" t="s">
        <v>121</v>
      </c>
    </row>
    <row r="38" spans="1:10" ht="117" customHeight="1">
      <c r="A38" s="51">
        <v>32</v>
      </c>
      <c r="B38" s="206" t="s">
        <v>461</v>
      </c>
      <c r="C38" s="208">
        <v>43641</v>
      </c>
      <c r="D38" s="209" t="s">
        <v>282</v>
      </c>
      <c r="E38" s="211" t="s">
        <v>462</v>
      </c>
      <c r="F38" s="207" t="s">
        <v>268</v>
      </c>
      <c r="G38" s="207" t="s">
        <v>781</v>
      </c>
      <c r="H38" s="212" t="s">
        <v>263</v>
      </c>
      <c r="I38" s="207" t="s">
        <v>365</v>
      </c>
      <c r="J38" s="210" t="s">
        <v>270</v>
      </c>
    </row>
    <row r="39" spans="1:10" ht="117" customHeight="1">
      <c r="A39" s="51">
        <v>33</v>
      </c>
      <c r="B39" s="206" t="s">
        <v>463</v>
      </c>
      <c r="C39" s="208">
        <v>43641</v>
      </c>
      <c r="D39" s="209" t="s">
        <v>5</v>
      </c>
      <c r="E39" s="211" t="s">
        <v>464</v>
      </c>
      <c r="F39" s="207" t="s">
        <v>774</v>
      </c>
      <c r="G39" s="207" t="s">
        <v>774</v>
      </c>
      <c r="H39" s="212" t="s">
        <v>263</v>
      </c>
      <c r="I39" s="207" t="s">
        <v>465</v>
      </c>
      <c r="J39" s="210" t="s">
        <v>270</v>
      </c>
    </row>
    <row r="40" spans="1:10" ht="117" customHeight="1">
      <c r="A40" s="51">
        <v>34</v>
      </c>
      <c r="B40" s="206" t="s">
        <v>466</v>
      </c>
      <c r="C40" s="208">
        <v>43641</v>
      </c>
      <c r="D40" s="209" t="s">
        <v>5</v>
      </c>
      <c r="E40" s="211" t="s">
        <v>467</v>
      </c>
      <c r="F40" s="207" t="s">
        <v>262</v>
      </c>
      <c r="G40" s="207" t="s">
        <v>263</v>
      </c>
      <c r="H40" s="212" t="s">
        <v>263</v>
      </c>
      <c r="I40" s="207" t="s">
        <v>468</v>
      </c>
      <c r="J40" s="210" t="s">
        <v>121</v>
      </c>
    </row>
    <row r="41" spans="1:10" ht="117" customHeight="1">
      <c r="A41" s="51">
        <v>35</v>
      </c>
      <c r="B41" s="206" t="s">
        <v>469</v>
      </c>
      <c r="C41" s="208">
        <v>43642</v>
      </c>
      <c r="D41" s="209" t="s">
        <v>5</v>
      </c>
      <c r="E41" s="211" t="s">
        <v>470</v>
      </c>
      <c r="F41" s="207" t="s">
        <v>783</v>
      </c>
      <c r="G41" s="207" t="s">
        <v>784</v>
      </c>
      <c r="H41" s="212" t="s">
        <v>364</v>
      </c>
      <c r="I41" s="207" t="s">
        <v>471</v>
      </c>
      <c r="J41" s="210" t="s">
        <v>175</v>
      </c>
    </row>
    <row r="42" spans="1:10" ht="117" customHeight="1">
      <c r="A42" s="51">
        <v>36</v>
      </c>
      <c r="B42" s="206" t="s">
        <v>472</v>
      </c>
      <c r="C42" s="208">
        <v>43639</v>
      </c>
      <c r="D42" s="209" t="s">
        <v>391</v>
      </c>
      <c r="E42" s="211" t="s">
        <v>473</v>
      </c>
      <c r="F42" s="207" t="s">
        <v>262</v>
      </c>
      <c r="G42" s="207" t="s">
        <v>263</v>
      </c>
      <c r="H42" s="212" t="s">
        <v>263</v>
      </c>
      <c r="I42" s="207" t="s">
        <v>402</v>
      </c>
      <c r="J42" s="210" t="s">
        <v>120</v>
      </c>
    </row>
    <row r="43" spans="1:10" ht="117" customHeight="1">
      <c r="A43" s="51">
        <v>37</v>
      </c>
      <c r="B43" s="206" t="s">
        <v>474</v>
      </c>
      <c r="C43" s="208">
        <v>43641</v>
      </c>
      <c r="D43" s="209" t="s">
        <v>5</v>
      </c>
      <c r="E43" s="211" t="s">
        <v>475</v>
      </c>
      <c r="F43" s="207" t="s">
        <v>774</v>
      </c>
      <c r="G43" s="207" t="s">
        <v>774</v>
      </c>
      <c r="H43" s="212" t="s">
        <v>263</v>
      </c>
      <c r="I43" s="207" t="s">
        <v>476</v>
      </c>
      <c r="J43" s="210" t="s">
        <v>270</v>
      </c>
    </row>
    <row r="44" spans="1:10" ht="117" customHeight="1">
      <c r="A44" s="51">
        <v>38</v>
      </c>
      <c r="B44" s="206" t="s">
        <v>477</v>
      </c>
      <c r="C44" s="208">
        <v>43642</v>
      </c>
      <c r="D44" s="209" t="s">
        <v>5</v>
      </c>
      <c r="E44" s="211" t="s">
        <v>478</v>
      </c>
      <c r="F44" s="207" t="s">
        <v>262</v>
      </c>
      <c r="G44" s="207" t="s">
        <v>263</v>
      </c>
      <c r="H44" s="212" t="s">
        <v>263</v>
      </c>
      <c r="I44" s="207" t="s">
        <v>479</v>
      </c>
      <c r="J44" s="210" t="s">
        <v>121</v>
      </c>
    </row>
    <row r="45" spans="1:10" ht="117" customHeight="1">
      <c r="A45" s="51">
        <v>39</v>
      </c>
      <c r="B45" s="206" t="s">
        <v>480</v>
      </c>
      <c r="C45" s="208">
        <v>43641</v>
      </c>
      <c r="D45" s="209" t="s">
        <v>5</v>
      </c>
      <c r="E45" s="211" t="s">
        <v>481</v>
      </c>
      <c r="F45" s="207" t="s">
        <v>783</v>
      </c>
      <c r="G45" s="207" t="s">
        <v>785</v>
      </c>
      <c r="H45" s="212" t="s">
        <v>364</v>
      </c>
      <c r="I45" s="207" t="s">
        <v>471</v>
      </c>
      <c r="J45" s="210" t="s">
        <v>175</v>
      </c>
    </row>
    <row r="46" spans="1:10" ht="117" customHeight="1">
      <c r="A46" s="51">
        <v>40</v>
      </c>
      <c r="B46" s="206" t="s">
        <v>482</v>
      </c>
      <c r="C46" s="208">
        <v>43645</v>
      </c>
      <c r="D46" s="209" t="s">
        <v>5</v>
      </c>
      <c r="E46" s="211" t="s">
        <v>483</v>
      </c>
      <c r="F46" s="207" t="s">
        <v>774</v>
      </c>
      <c r="G46" s="207" t="s">
        <v>774</v>
      </c>
      <c r="H46" s="212" t="s">
        <v>263</v>
      </c>
      <c r="I46" s="207" t="s">
        <v>465</v>
      </c>
      <c r="J46" s="210" t="s">
        <v>270</v>
      </c>
    </row>
    <row r="47" spans="1:10" ht="117" customHeight="1">
      <c r="A47" s="51">
        <v>41</v>
      </c>
      <c r="B47" s="206" t="s">
        <v>484</v>
      </c>
      <c r="C47" s="208">
        <v>43645</v>
      </c>
      <c r="D47" s="209" t="s">
        <v>5</v>
      </c>
      <c r="E47" s="211" t="s">
        <v>485</v>
      </c>
      <c r="F47" s="207" t="s">
        <v>779</v>
      </c>
      <c r="G47" s="207" t="s">
        <v>263</v>
      </c>
      <c r="H47" s="212" t="s">
        <v>263</v>
      </c>
      <c r="I47" s="207" t="s">
        <v>486</v>
      </c>
      <c r="J47" s="210" t="s">
        <v>120</v>
      </c>
    </row>
    <row r="48" spans="1:10" ht="117" customHeight="1">
      <c r="A48" s="51">
        <v>42</v>
      </c>
      <c r="B48" s="206" t="s">
        <v>487</v>
      </c>
      <c r="C48" s="208">
        <v>43630</v>
      </c>
      <c r="D48" s="209" t="s">
        <v>5</v>
      </c>
      <c r="E48" s="211" t="s">
        <v>488</v>
      </c>
      <c r="F48" s="207" t="s">
        <v>774</v>
      </c>
      <c r="G48" s="207" t="s">
        <v>774</v>
      </c>
      <c r="H48" s="212" t="s">
        <v>263</v>
      </c>
      <c r="I48" s="207" t="s">
        <v>449</v>
      </c>
      <c r="J48" s="210" t="s">
        <v>270</v>
      </c>
    </row>
    <row r="49" spans="1:10" ht="117" customHeight="1">
      <c r="A49" s="51">
        <v>43</v>
      </c>
      <c r="B49" s="206" t="s">
        <v>489</v>
      </c>
      <c r="C49" s="208">
        <v>43648</v>
      </c>
      <c r="D49" s="209" t="s">
        <v>282</v>
      </c>
      <c r="E49" s="211" t="s">
        <v>490</v>
      </c>
      <c r="F49" s="207" t="s">
        <v>491</v>
      </c>
      <c r="G49" s="207" t="s">
        <v>492</v>
      </c>
      <c r="H49" s="212" t="s">
        <v>364</v>
      </c>
      <c r="I49" s="207" t="s">
        <v>493</v>
      </c>
      <c r="J49" s="210" t="s">
        <v>175</v>
      </c>
    </row>
    <row r="50" spans="1:10" ht="117" customHeight="1">
      <c r="A50" s="51">
        <v>44</v>
      </c>
      <c r="B50" s="206" t="s">
        <v>494</v>
      </c>
      <c r="C50" s="208">
        <v>43648</v>
      </c>
      <c r="D50" s="209" t="s">
        <v>5</v>
      </c>
      <c r="E50" s="211" t="s">
        <v>495</v>
      </c>
      <c r="F50" s="207" t="s">
        <v>786</v>
      </c>
      <c r="G50" s="207" t="s">
        <v>496</v>
      </c>
      <c r="H50" s="212" t="s">
        <v>497</v>
      </c>
      <c r="I50" s="207" t="s">
        <v>493</v>
      </c>
      <c r="J50" s="210" t="s">
        <v>120</v>
      </c>
    </row>
    <row r="51" spans="1:10" ht="117" customHeight="1">
      <c r="A51" s="51">
        <v>45</v>
      </c>
      <c r="B51" s="206" t="s">
        <v>498</v>
      </c>
      <c r="C51" s="208">
        <v>43649</v>
      </c>
      <c r="D51" s="209" t="s">
        <v>5</v>
      </c>
      <c r="E51" s="211" t="s">
        <v>499</v>
      </c>
      <c r="F51" s="207" t="s">
        <v>787</v>
      </c>
      <c r="G51" s="207" t="s">
        <v>788</v>
      </c>
      <c r="H51" s="212" t="s">
        <v>263</v>
      </c>
      <c r="I51" s="207" t="s">
        <v>789</v>
      </c>
      <c r="J51" s="210" t="s">
        <v>121</v>
      </c>
    </row>
    <row r="52" spans="1:10" ht="117" customHeight="1">
      <c r="A52" s="51">
        <v>46</v>
      </c>
      <c r="B52" s="206" t="s">
        <v>500</v>
      </c>
      <c r="C52" s="208">
        <v>43649</v>
      </c>
      <c r="D52" s="209" t="s">
        <v>5</v>
      </c>
      <c r="E52" s="211" t="s">
        <v>501</v>
      </c>
      <c r="F52" s="207" t="s">
        <v>779</v>
      </c>
      <c r="G52" s="207" t="s">
        <v>502</v>
      </c>
      <c r="H52" s="212" t="s">
        <v>497</v>
      </c>
      <c r="I52" s="207" t="s">
        <v>503</v>
      </c>
      <c r="J52" s="210" t="s">
        <v>120</v>
      </c>
    </row>
    <row r="53" spans="1:10" ht="117" customHeight="1">
      <c r="A53" s="51">
        <v>47</v>
      </c>
      <c r="B53" s="206" t="s">
        <v>504</v>
      </c>
      <c r="C53" s="208">
        <v>43649</v>
      </c>
      <c r="D53" s="209" t="s">
        <v>5</v>
      </c>
      <c r="E53" s="211" t="s">
        <v>505</v>
      </c>
      <c r="F53" s="207" t="s">
        <v>506</v>
      </c>
      <c r="G53" s="207" t="s">
        <v>492</v>
      </c>
      <c r="H53" s="212" t="s">
        <v>364</v>
      </c>
      <c r="I53" s="207" t="s">
        <v>507</v>
      </c>
      <c r="J53" s="210" t="s">
        <v>175</v>
      </c>
    </row>
    <row r="54" spans="1:10" ht="117" customHeight="1">
      <c r="A54" s="51">
        <v>48</v>
      </c>
      <c r="B54" s="206" t="s">
        <v>508</v>
      </c>
      <c r="C54" s="208">
        <v>43644</v>
      </c>
      <c r="D54" s="209" t="s">
        <v>5</v>
      </c>
      <c r="E54" s="211" t="s">
        <v>509</v>
      </c>
      <c r="F54" s="207" t="s">
        <v>774</v>
      </c>
      <c r="G54" s="207" t="s">
        <v>774</v>
      </c>
      <c r="H54" s="212" t="s">
        <v>510</v>
      </c>
      <c r="I54" s="207" t="s">
        <v>511</v>
      </c>
      <c r="J54" s="210" t="s">
        <v>270</v>
      </c>
    </row>
    <row r="55" spans="1:10" ht="117" customHeight="1">
      <c r="A55" s="51">
        <v>49</v>
      </c>
      <c r="B55" s="206" t="s">
        <v>512</v>
      </c>
      <c r="C55" s="208">
        <v>43652</v>
      </c>
      <c r="D55" s="209" t="s">
        <v>5</v>
      </c>
      <c r="E55" s="211" t="s">
        <v>513</v>
      </c>
      <c r="F55" s="207" t="s">
        <v>790</v>
      </c>
      <c r="G55" s="207" t="s">
        <v>788</v>
      </c>
      <c r="H55" s="212" t="s">
        <v>263</v>
      </c>
      <c r="I55" s="207" t="s">
        <v>791</v>
      </c>
      <c r="J55" s="210" t="s">
        <v>121</v>
      </c>
    </row>
    <row r="56" spans="1:10" ht="117" customHeight="1">
      <c r="A56" s="51">
        <v>50</v>
      </c>
      <c r="B56" s="206" t="s">
        <v>514</v>
      </c>
      <c r="C56" s="208">
        <v>43653</v>
      </c>
      <c r="D56" s="209" t="s">
        <v>282</v>
      </c>
      <c r="E56" s="211" t="s">
        <v>515</v>
      </c>
      <c r="F56" s="207" t="s">
        <v>792</v>
      </c>
      <c r="G56" s="207" t="s">
        <v>793</v>
      </c>
      <c r="H56" s="212" t="s">
        <v>263</v>
      </c>
      <c r="I56" s="207" t="s">
        <v>263</v>
      </c>
      <c r="J56" s="210" t="s">
        <v>121</v>
      </c>
    </row>
    <row r="57" spans="1:10" ht="117" customHeight="1">
      <c r="A57" s="51">
        <v>51</v>
      </c>
      <c r="B57" s="206" t="s">
        <v>516</v>
      </c>
      <c r="C57" s="208">
        <v>43655</v>
      </c>
      <c r="D57" s="209" t="s">
        <v>5</v>
      </c>
      <c r="E57" s="211" t="s">
        <v>517</v>
      </c>
      <c r="F57" s="207" t="s">
        <v>774</v>
      </c>
      <c r="G57" s="207" t="s">
        <v>774</v>
      </c>
      <c r="H57" s="212" t="s">
        <v>510</v>
      </c>
      <c r="I57" s="207" t="s">
        <v>511</v>
      </c>
      <c r="J57" s="210" t="s">
        <v>270</v>
      </c>
    </row>
    <row r="58" spans="1:10" ht="117" customHeight="1">
      <c r="A58" s="51">
        <v>52</v>
      </c>
      <c r="B58" s="206" t="s">
        <v>518</v>
      </c>
      <c r="C58" s="208">
        <v>43656</v>
      </c>
      <c r="D58" s="209" t="s">
        <v>5</v>
      </c>
      <c r="E58" s="211" t="s">
        <v>519</v>
      </c>
      <c r="F58" s="207" t="s">
        <v>262</v>
      </c>
      <c r="G58" s="207" t="s">
        <v>263</v>
      </c>
      <c r="H58" s="212" t="s">
        <v>263</v>
      </c>
      <c r="I58" s="207" t="s">
        <v>520</v>
      </c>
      <c r="J58" s="210" t="s">
        <v>121</v>
      </c>
    </row>
    <row r="59" spans="1:10" ht="117" customHeight="1">
      <c r="A59" s="51">
        <v>53</v>
      </c>
      <c r="B59" s="206" t="s">
        <v>521</v>
      </c>
      <c r="C59" s="208">
        <v>43652</v>
      </c>
      <c r="D59" s="209" t="s">
        <v>266</v>
      </c>
      <c r="E59" s="211" t="s">
        <v>522</v>
      </c>
      <c r="F59" s="207" t="s">
        <v>262</v>
      </c>
      <c r="G59" s="207" t="s">
        <v>263</v>
      </c>
      <c r="H59" s="212" t="s">
        <v>263</v>
      </c>
      <c r="I59" s="207" t="s">
        <v>523</v>
      </c>
      <c r="J59" s="210" t="s">
        <v>121</v>
      </c>
    </row>
    <row r="60" spans="1:10" ht="117" customHeight="1">
      <c r="A60" s="51">
        <v>54</v>
      </c>
      <c r="B60" s="206" t="s">
        <v>524</v>
      </c>
      <c r="C60" s="208">
        <v>43658</v>
      </c>
      <c r="D60" s="209" t="s">
        <v>266</v>
      </c>
      <c r="E60" s="211" t="s">
        <v>525</v>
      </c>
      <c r="F60" s="207" t="s">
        <v>794</v>
      </c>
      <c r="G60" s="207" t="s">
        <v>263</v>
      </c>
      <c r="H60" s="212" t="s">
        <v>263</v>
      </c>
      <c r="I60" s="207" t="s">
        <v>526</v>
      </c>
      <c r="J60" s="210" t="s">
        <v>120</v>
      </c>
    </row>
    <row r="61" spans="1:10" ht="117" customHeight="1">
      <c r="A61" s="51">
        <v>55</v>
      </c>
      <c r="B61" s="206" t="s">
        <v>527</v>
      </c>
      <c r="C61" s="208">
        <v>43661</v>
      </c>
      <c r="D61" s="209" t="s">
        <v>5</v>
      </c>
      <c r="E61" s="211" t="s">
        <v>528</v>
      </c>
      <c r="F61" s="207" t="s">
        <v>774</v>
      </c>
      <c r="G61" s="207" t="s">
        <v>774</v>
      </c>
      <c r="H61" s="212" t="s">
        <v>510</v>
      </c>
      <c r="I61" s="207" t="s">
        <v>529</v>
      </c>
      <c r="J61" s="210" t="s">
        <v>270</v>
      </c>
    </row>
    <row r="62" spans="1:10" ht="117" customHeight="1">
      <c r="A62" s="51">
        <v>56</v>
      </c>
      <c r="B62" s="206" t="s">
        <v>530</v>
      </c>
      <c r="C62" s="208">
        <v>43665</v>
      </c>
      <c r="D62" s="209" t="s">
        <v>266</v>
      </c>
      <c r="E62" s="211" t="s">
        <v>531</v>
      </c>
      <c r="F62" s="207" t="s">
        <v>794</v>
      </c>
      <c r="G62" s="207" t="s">
        <v>263</v>
      </c>
      <c r="H62" s="212" t="s">
        <v>263</v>
      </c>
      <c r="I62" s="207" t="s">
        <v>532</v>
      </c>
      <c r="J62" s="210" t="s">
        <v>120</v>
      </c>
    </row>
    <row r="63" spans="1:10" ht="117" customHeight="1">
      <c r="A63" s="51">
        <v>57</v>
      </c>
      <c r="B63" s="206" t="s">
        <v>533</v>
      </c>
      <c r="C63" s="208">
        <v>43665</v>
      </c>
      <c r="D63" s="209" t="s">
        <v>5</v>
      </c>
      <c r="E63" s="211" t="s">
        <v>534</v>
      </c>
      <c r="F63" s="207" t="s">
        <v>779</v>
      </c>
      <c r="G63" s="207" t="s">
        <v>263</v>
      </c>
      <c r="H63" s="212"/>
      <c r="I63" s="207" t="s">
        <v>535</v>
      </c>
      <c r="J63" s="210" t="s">
        <v>120</v>
      </c>
    </row>
    <row r="64" spans="1:10" ht="117" customHeight="1">
      <c r="A64" s="51">
        <v>58</v>
      </c>
      <c r="B64" s="206" t="s">
        <v>536</v>
      </c>
      <c r="C64" s="208">
        <v>43667</v>
      </c>
      <c r="D64" s="209" t="s">
        <v>266</v>
      </c>
      <c r="E64" s="211" t="s">
        <v>537</v>
      </c>
      <c r="F64" s="207" t="s">
        <v>268</v>
      </c>
      <c r="G64" s="207" t="s">
        <v>781</v>
      </c>
      <c r="H64" s="212" t="s">
        <v>510</v>
      </c>
      <c r="I64" s="207" t="s">
        <v>538</v>
      </c>
      <c r="J64" s="210" t="s">
        <v>270</v>
      </c>
    </row>
    <row r="65" spans="1:10" ht="117" customHeight="1">
      <c r="A65" s="51">
        <v>59</v>
      </c>
      <c r="B65" s="206" t="s">
        <v>539</v>
      </c>
      <c r="C65" s="208">
        <v>43672</v>
      </c>
      <c r="D65" s="209" t="s">
        <v>5</v>
      </c>
      <c r="E65" s="211" t="s">
        <v>540</v>
      </c>
      <c r="F65" s="207" t="s">
        <v>795</v>
      </c>
      <c r="G65" s="207" t="s">
        <v>796</v>
      </c>
      <c r="H65" s="212" t="s">
        <v>364</v>
      </c>
      <c r="I65" s="207" t="s">
        <v>542</v>
      </c>
      <c r="J65" s="210" t="s">
        <v>175</v>
      </c>
    </row>
    <row r="66" spans="1:10" ht="117" customHeight="1">
      <c r="A66" s="51">
        <v>60</v>
      </c>
      <c r="B66" s="206" t="s">
        <v>543</v>
      </c>
      <c r="C66" s="208">
        <v>43675</v>
      </c>
      <c r="D66" s="209" t="s">
        <v>5</v>
      </c>
      <c r="E66" s="211" t="s">
        <v>544</v>
      </c>
      <c r="F66" s="207" t="s">
        <v>779</v>
      </c>
      <c r="G66" s="207" t="s">
        <v>263</v>
      </c>
      <c r="H66" s="212" t="s">
        <v>263</v>
      </c>
      <c r="I66" s="207" t="s">
        <v>545</v>
      </c>
      <c r="J66" s="210" t="s">
        <v>120</v>
      </c>
    </row>
    <row r="67" spans="1:10" ht="117" customHeight="1">
      <c r="A67" s="51">
        <v>61</v>
      </c>
      <c r="B67" s="206" t="s">
        <v>546</v>
      </c>
      <c r="C67" s="208">
        <v>43665</v>
      </c>
      <c r="D67" s="209" t="s">
        <v>5</v>
      </c>
      <c r="E67" s="211" t="s">
        <v>547</v>
      </c>
      <c r="F67" s="207" t="s">
        <v>262</v>
      </c>
      <c r="G67" s="207" t="s">
        <v>263</v>
      </c>
      <c r="H67" s="212" t="s">
        <v>263</v>
      </c>
      <c r="I67" s="207" t="s">
        <v>548</v>
      </c>
      <c r="J67" s="210" t="s">
        <v>121</v>
      </c>
    </row>
    <row r="68" spans="1:10" ht="117" customHeight="1">
      <c r="A68" s="51">
        <v>62</v>
      </c>
      <c r="B68" s="206" t="s">
        <v>549</v>
      </c>
      <c r="C68" s="208">
        <v>43664</v>
      </c>
      <c r="D68" s="209" t="s">
        <v>266</v>
      </c>
      <c r="E68" s="211" t="s">
        <v>550</v>
      </c>
      <c r="F68" s="207" t="s">
        <v>551</v>
      </c>
      <c r="G68" s="207" t="s">
        <v>552</v>
      </c>
      <c r="H68" s="212" t="s">
        <v>364</v>
      </c>
      <c r="I68" s="207" t="s">
        <v>553</v>
      </c>
      <c r="J68" s="210" t="s">
        <v>175</v>
      </c>
    </row>
    <row r="69" spans="1:10" ht="117" customHeight="1">
      <c r="A69" s="51">
        <v>63</v>
      </c>
      <c r="B69" s="206" t="s">
        <v>554</v>
      </c>
      <c r="C69" s="208">
        <v>43666</v>
      </c>
      <c r="D69" s="209" t="s">
        <v>5</v>
      </c>
      <c r="E69" s="211" t="s">
        <v>555</v>
      </c>
      <c r="F69" s="207" t="s">
        <v>774</v>
      </c>
      <c r="G69" s="207" t="s">
        <v>774</v>
      </c>
      <c r="H69" s="212" t="s">
        <v>510</v>
      </c>
      <c r="I69" s="207" t="s">
        <v>556</v>
      </c>
      <c r="J69" s="210" t="s">
        <v>270</v>
      </c>
    </row>
    <row r="70" spans="1:10" ht="117" customHeight="1">
      <c r="A70" s="51">
        <v>64</v>
      </c>
      <c r="B70" s="206" t="s">
        <v>557</v>
      </c>
      <c r="C70" s="208">
        <v>43676</v>
      </c>
      <c r="D70" s="209" t="s">
        <v>5</v>
      </c>
      <c r="E70" s="211" t="s">
        <v>558</v>
      </c>
      <c r="F70" s="207" t="s">
        <v>779</v>
      </c>
      <c r="G70" s="207" t="s">
        <v>263</v>
      </c>
      <c r="H70" s="212" t="s">
        <v>263</v>
      </c>
      <c r="I70" s="207" t="s">
        <v>559</v>
      </c>
      <c r="J70" s="210" t="s">
        <v>120</v>
      </c>
    </row>
    <row r="71" spans="1:10" ht="117" customHeight="1">
      <c r="A71" s="51">
        <v>65</v>
      </c>
      <c r="B71" s="206" t="s">
        <v>560</v>
      </c>
      <c r="C71" s="208">
        <v>43675</v>
      </c>
      <c r="D71" s="209" t="s">
        <v>5</v>
      </c>
      <c r="E71" s="211" t="s">
        <v>561</v>
      </c>
      <c r="F71" s="207" t="s">
        <v>262</v>
      </c>
      <c r="G71" s="207" t="s">
        <v>263</v>
      </c>
      <c r="H71" s="212" t="s">
        <v>263</v>
      </c>
      <c r="I71" s="207" t="s">
        <v>562</v>
      </c>
      <c r="J71" s="210" t="s">
        <v>121</v>
      </c>
    </row>
    <row r="72" spans="1:10" ht="117" customHeight="1">
      <c r="A72" s="51">
        <v>66</v>
      </c>
      <c r="B72" s="206" t="s">
        <v>563</v>
      </c>
      <c r="C72" s="208">
        <v>43677</v>
      </c>
      <c r="D72" s="209" t="s">
        <v>282</v>
      </c>
      <c r="E72" s="211" t="s">
        <v>564</v>
      </c>
      <c r="F72" s="207" t="s">
        <v>262</v>
      </c>
      <c r="G72" s="207" t="s">
        <v>263</v>
      </c>
      <c r="H72" s="212" t="s">
        <v>263</v>
      </c>
      <c r="I72" s="207" t="s">
        <v>542</v>
      </c>
      <c r="J72" s="210" t="s">
        <v>121</v>
      </c>
    </row>
    <row r="73" spans="1:10" ht="117" customHeight="1">
      <c r="A73" s="51">
        <v>67</v>
      </c>
      <c r="B73" s="206" t="s">
        <v>565</v>
      </c>
      <c r="C73" s="208">
        <v>43680</v>
      </c>
      <c r="D73" s="209" t="s">
        <v>5</v>
      </c>
      <c r="E73" s="211" t="s">
        <v>566</v>
      </c>
      <c r="F73" s="207" t="s">
        <v>262</v>
      </c>
      <c r="G73" s="207" t="s">
        <v>263</v>
      </c>
      <c r="H73" s="212" t="s">
        <v>263</v>
      </c>
      <c r="I73" s="207" t="s">
        <v>567</v>
      </c>
      <c r="J73" s="210" t="s">
        <v>121</v>
      </c>
    </row>
    <row r="74" spans="1:10" ht="117" customHeight="1">
      <c r="A74" s="51">
        <v>68</v>
      </c>
      <c r="B74" s="206" t="s">
        <v>568</v>
      </c>
      <c r="C74" s="208">
        <v>43682</v>
      </c>
      <c r="D74" s="209" t="s">
        <v>5</v>
      </c>
      <c r="E74" s="211" t="s">
        <v>569</v>
      </c>
      <c r="F74" s="207" t="s">
        <v>774</v>
      </c>
      <c r="G74" s="207" t="s">
        <v>774</v>
      </c>
      <c r="H74" s="212" t="s">
        <v>510</v>
      </c>
      <c r="I74" s="207" t="s">
        <v>570</v>
      </c>
      <c r="J74" s="210" t="s">
        <v>270</v>
      </c>
    </row>
    <row r="75" spans="1:10" ht="117" customHeight="1">
      <c r="A75" s="51">
        <v>69</v>
      </c>
      <c r="B75" s="206" t="s">
        <v>571</v>
      </c>
      <c r="C75" s="208">
        <v>43678</v>
      </c>
      <c r="D75" s="209" t="s">
        <v>5</v>
      </c>
      <c r="E75" s="211" t="s">
        <v>572</v>
      </c>
      <c r="F75" s="207" t="s">
        <v>780</v>
      </c>
      <c r="G75" s="207" t="s">
        <v>263</v>
      </c>
      <c r="H75" s="212" t="s">
        <v>263</v>
      </c>
      <c r="I75" s="207" t="s">
        <v>567</v>
      </c>
      <c r="J75" s="210" t="s">
        <v>121</v>
      </c>
    </row>
    <row r="76" spans="1:10" ht="117" customHeight="1">
      <c r="A76" s="51">
        <v>70</v>
      </c>
      <c r="B76" s="206" t="s">
        <v>573</v>
      </c>
      <c r="C76" s="208">
        <v>43679</v>
      </c>
      <c r="D76" s="209" t="s">
        <v>282</v>
      </c>
      <c r="E76" s="211" t="s">
        <v>574</v>
      </c>
      <c r="F76" s="207" t="s">
        <v>268</v>
      </c>
      <c r="G76" s="207" t="s">
        <v>781</v>
      </c>
      <c r="H76" s="212" t="s">
        <v>510</v>
      </c>
      <c r="I76" s="207" t="s">
        <v>575</v>
      </c>
      <c r="J76" s="210" t="s">
        <v>270</v>
      </c>
    </row>
    <row r="77" spans="1:10" ht="117" customHeight="1">
      <c r="A77" s="51">
        <v>71</v>
      </c>
      <c r="B77" s="206" t="s">
        <v>576</v>
      </c>
      <c r="C77" s="208">
        <v>43678</v>
      </c>
      <c r="D77" s="209" t="s">
        <v>391</v>
      </c>
      <c r="E77" s="211" t="s">
        <v>577</v>
      </c>
      <c r="F77" s="207" t="s">
        <v>262</v>
      </c>
      <c r="G77" s="207" t="s">
        <v>578</v>
      </c>
      <c r="H77" s="212" t="s">
        <v>578</v>
      </c>
      <c r="I77" s="207" t="s">
        <v>579</v>
      </c>
      <c r="J77" s="210" t="s">
        <v>124</v>
      </c>
    </row>
    <row r="78" spans="1:10" ht="117" customHeight="1">
      <c r="A78" s="51">
        <v>72</v>
      </c>
      <c r="B78" s="206" t="s">
        <v>580</v>
      </c>
      <c r="C78" s="208">
        <v>43678</v>
      </c>
      <c r="D78" s="209" t="s">
        <v>391</v>
      </c>
      <c r="E78" s="211" t="s">
        <v>581</v>
      </c>
      <c r="F78" s="207" t="s">
        <v>797</v>
      </c>
      <c r="G78" s="207" t="s">
        <v>582</v>
      </c>
      <c r="H78" s="212" t="s">
        <v>497</v>
      </c>
      <c r="I78" s="207" t="s">
        <v>582</v>
      </c>
      <c r="J78" s="210" t="s">
        <v>120</v>
      </c>
    </row>
    <row r="79" spans="1:10" ht="117" customHeight="1">
      <c r="A79" s="51">
        <v>73</v>
      </c>
      <c r="B79" s="206" t="s">
        <v>583</v>
      </c>
      <c r="C79" s="208">
        <v>43681</v>
      </c>
      <c r="D79" s="209" t="s">
        <v>5</v>
      </c>
      <c r="E79" s="211" t="s">
        <v>584</v>
      </c>
      <c r="F79" s="207" t="s">
        <v>774</v>
      </c>
      <c r="G79" s="207" t="s">
        <v>774</v>
      </c>
      <c r="H79" s="212" t="s">
        <v>510</v>
      </c>
      <c r="I79" s="207" t="s">
        <v>511</v>
      </c>
      <c r="J79" s="210" t="s">
        <v>270</v>
      </c>
    </row>
    <row r="80" spans="1:10" ht="117" customHeight="1">
      <c r="A80" s="51">
        <v>74</v>
      </c>
      <c r="B80" s="206" t="s">
        <v>585</v>
      </c>
      <c r="C80" s="208">
        <v>43679</v>
      </c>
      <c r="D80" s="209" t="s">
        <v>5</v>
      </c>
      <c r="E80" s="211" t="s">
        <v>586</v>
      </c>
      <c r="F80" s="207" t="s">
        <v>798</v>
      </c>
      <c r="G80" s="207" t="s">
        <v>799</v>
      </c>
      <c r="H80" s="212" t="s">
        <v>263</v>
      </c>
      <c r="I80" s="207" t="s">
        <v>542</v>
      </c>
      <c r="J80" s="210" t="s">
        <v>175</v>
      </c>
    </row>
    <row r="81" spans="1:10" ht="117" customHeight="1">
      <c r="A81" s="51">
        <v>75</v>
      </c>
      <c r="B81" s="206" t="s">
        <v>587</v>
      </c>
      <c r="C81" s="208">
        <v>43680</v>
      </c>
      <c r="D81" s="209" t="s">
        <v>5</v>
      </c>
      <c r="E81" s="211" t="s">
        <v>588</v>
      </c>
      <c r="F81" s="207" t="s">
        <v>774</v>
      </c>
      <c r="G81" s="207" t="s">
        <v>774</v>
      </c>
      <c r="H81" s="212" t="s">
        <v>510</v>
      </c>
      <c r="I81" s="207" t="s">
        <v>570</v>
      </c>
      <c r="J81" s="210" t="s">
        <v>270</v>
      </c>
    </row>
    <row r="82" spans="1:10" ht="117" customHeight="1">
      <c r="A82" s="51">
        <v>76</v>
      </c>
      <c r="B82" s="206" t="s">
        <v>589</v>
      </c>
      <c r="C82" s="208">
        <v>43678</v>
      </c>
      <c r="D82" s="209" t="s">
        <v>5</v>
      </c>
      <c r="E82" s="211" t="s">
        <v>590</v>
      </c>
      <c r="F82" s="207" t="s">
        <v>774</v>
      </c>
      <c r="G82" s="207" t="s">
        <v>774</v>
      </c>
      <c r="H82" s="212" t="s">
        <v>510</v>
      </c>
      <c r="I82" s="207" t="s">
        <v>511</v>
      </c>
      <c r="J82" s="210" t="s">
        <v>270</v>
      </c>
    </row>
    <row r="83" spans="1:10" ht="117" customHeight="1">
      <c r="A83" s="51">
        <v>77</v>
      </c>
      <c r="B83" s="206" t="s">
        <v>591</v>
      </c>
      <c r="C83" s="208">
        <v>43684</v>
      </c>
      <c r="D83" s="209" t="s">
        <v>5</v>
      </c>
      <c r="E83" s="211" t="s">
        <v>592</v>
      </c>
      <c r="F83" s="207" t="s">
        <v>593</v>
      </c>
      <c r="G83" s="207" t="s">
        <v>594</v>
      </c>
      <c r="H83" s="212" t="s">
        <v>364</v>
      </c>
      <c r="I83" s="207" t="s">
        <v>542</v>
      </c>
      <c r="J83" s="210" t="s">
        <v>175</v>
      </c>
    </row>
    <row r="84" spans="1:10" ht="117" customHeight="1">
      <c r="A84" s="51">
        <v>78</v>
      </c>
      <c r="B84" s="206" t="s">
        <v>595</v>
      </c>
      <c r="C84" s="208">
        <v>43681</v>
      </c>
      <c r="D84" s="209" t="s">
        <v>5</v>
      </c>
      <c r="E84" s="211" t="s">
        <v>596</v>
      </c>
      <c r="F84" s="207" t="s">
        <v>800</v>
      </c>
      <c r="G84" s="207" t="s">
        <v>370</v>
      </c>
      <c r="H84" s="212" t="s">
        <v>364</v>
      </c>
      <c r="I84" s="207" t="s">
        <v>542</v>
      </c>
      <c r="J84" s="210" t="s">
        <v>175</v>
      </c>
    </row>
    <row r="85" spans="1:10" ht="117" customHeight="1">
      <c r="A85" s="51">
        <v>79</v>
      </c>
      <c r="B85" s="206" t="s">
        <v>597</v>
      </c>
      <c r="C85" s="208">
        <v>43678</v>
      </c>
      <c r="D85" s="209" t="s">
        <v>286</v>
      </c>
      <c r="E85" s="211" t="s">
        <v>598</v>
      </c>
      <c r="F85" s="207" t="s">
        <v>801</v>
      </c>
      <c r="G85" s="207" t="s">
        <v>802</v>
      </c>
      <c r="H85" s="212" t="s">
        <v>510</v>
      </c>
      <c r="I85" s="207" t="s">
        <v>575</v>
      </c>
      <c r="J85" s="210" t="s">
        <v>270</v>
      </c>
    </row>
    <row r="86" spans="1:10" ht="117" customHeight="1">
      <c r="A86" s="51">
        <v>80</v>
      </c>
      <c r="B86" s="206" t="s">
        <v>599</v>
      </c>
      <c r="C86" s="208">
        <v>43689</v>
      </c>
      <c r="D86" s="209" t="s">
        <v>5</v>
      </c>
      <c r="E86" s="211" t="s">
        <v>600</v>
      </c>
      <c r="F86" s="207" t="s">
        <v>262</v>
      </c>
      <c r="G86" s="207" t="s">
        <v>263</v>
      </c>
      <c r="H86" s="212" t="s">
        <v>263</v>
      </c>
      <c r="I86" s="207" t="s">
        <v>567</v>
      </c>
      <c r="J86" s="210" t="s">
        <v>121</v>
      </c>
    </row>
    <row r="87" spans="1:10" ht="117" customHeight="1">
      <c r="A87" s="51">
        <v>81</v>
      </c>
      <c r="B87" s="206" t="s">
        <v>601</v>
      </c>
      <c r="C87" s="208">
        <v>43681</v>
      </c>
      <c r="D87" s="209" t="s">
        <v>391</v>
      </c>
      <c r="E87" s="211" t="s">
        <v>602</v>
      </c>
      <c r="F87" s="207" t="s">
        <v>262</v>
      </c>
      <c r="G87" s="207" t="s">
        <v>263</v>
      </c>
      <c r="H87" s="212" t="s">
        <v>263</v>
      </c>
      <c r="I87" s="207" t="s">
        <v>603</v>
      </c>
      <c r="J87" s="210" t="s">
        <v>120</v>
      </c>
    </row>
    <row r="88" spans="1:10" ht="117" customHeight="1">
      <c r="A88" s="51">
        <v>82</v>
      </c>
      <c r="B88" s="206" t="s">
        <v>604</v>
      </c>
      <c r="C88" s="208">
        <v>43684</v>
      </c>
      <c r="D88" s="209" t="s">
        <v>282</v>
      </c>
      <c r="E88" s="211" t="s">
        <v>605</v>
      </c>
      <c r="F88" s="207" t="s">
        <v>268</v>
      </c>
      <c r="G88" s="207" t="s">
        <v>781</v>
      </c>
      <c r="H88" s="212" t="s">
        <v>510</v>
      </c>
      <c r="I88" s="207" t="s">
        <v>575</v>
      </c>
      <c r="J88" s="210" t="s">
        <v>270</v>
      </c>
    </row>
    <row r="89" spans="1:10" ht="117" customHeight="1">
      <c r="A89" s="51">
        <v>83</v>
      </c>
      <c r="B89" s="206" t="s">
        <v>606</v>
      </c>
      <c r="C89" s="208">
        <v>43684</v>
      </c>
      <c r="D89" s="209" t="s">
        <v>5</v>
      </c>
      <c r="E89" s="211" t="s">
        <v>607</v>
      </c>
      <c r="F89" s="207" t="s">
        <v>803</v>
      </c>
      <c r="G89" s="207" t="s">
        <v>788</v>
      </c>
      <c r="H89" s="212" t="s">
        <v>263</v>
      </c>
      <c r="I89" s="207" t="s">
        <v>608</v>
      </c>
      <c r="J89" s="210" t="s">
        <v>121</v>
      </c>
    </row>
    <row r="90" spans="1:10" ht="117" customHeight="1">
      <c r="A90" s="51">
        <v>84</v>
      </c>
      <c r="B90" s="206" t="s">
        <v>609</v>
      </c>
      <c r="C90" s="208">
        <v>43678</v>
      </c>
      <c r="D90" s="209" t="s">
        <v>5</v>
      </c>
      <c r="E90" s="211" t="s">
        <v>610</v>
      </c>
      <c r="F90" s="207" t="s">
        <v>804</v>
      </c>
      <c r="G90" s="207" t="s">
        <v>578</v>
      </c>
      <c r="H90" s="212" t="s">
        <v>578</v>
      </c>
      <c r="I90" s="207" t="s">
        <v>542</v>
      </c>
      <c r="J90" s="210" t="s">
        <v>124</v>
      </c>
    </row>
    <row r="91" spans="1:10" ht="117" customHeight="1">
      <c r="A91" s="51">
        <v>85</v>
      </c>
      <c r="B91" s="206" t="s">
        <v>611</v>
      </c>
      <c r="C91" s="208">
        <v>43685</v>
      </c>
      <c r="D91" s="209" t="s">
        <v>5</v>
      </c>
      <c r="E91" s="211" t="s">
        <v>612</v>
      </c>
      <c r="F91" s="207" t="s">
        <v>780</v>
      </c>
      <c r="G91" s="207" t="s">
        <v>263</v>
      </c>
      <c r="H91" s="212" t="s">
        <v>263</v>
      </c>
      <c r="I91" s="207" t="s">
        <v>567</v>
      </c>
      <c r="J91" s="210" t="s">
        <v>121</v>
      </c>
    </row>
    <row r="92" spans="1:10" ht="117" customHeight="1">
      <c r="A92" s="51">
        <v>86</v>
      </c>
      <c r="B92" s="206" t="s">
        <v>613</v>
      </c>
      <c r="C92" s="208">
        <v>43689</v>
      </c>
      <c r="D92" s="209" t="s">
        <v>363</v>
      </c>
      <c r="E92" s="211" t="s">
        <v>614</v>
      </c>
      <c r="F92" s="207" t="s">
        <v>541</v>
      </c>
      <c r="G92" s="207" t="s">
        <v>263</v>
      </c>
      <c r="H92" s="212" t="s">
        <v>263</v>
      </c>
      <c r="I92" s="207" t="s">
        <v>615</v>
      </c>
      <c r="J92" s="210" t="s">
        <v>175</v>
      </c>
    </row>
    <row r="93" spans="1:10" ht="117" customHeight="1">
      <c r="A93" s="51">
        <v>87</v>
      </c>
      <c r="B93" s="206" t="s">
        <v>616</v>
      </c>
      <c r="C93" s="208">
        <v>43692</v>
      </c>
      <c r="D93" s="209" t="s">
        <v>266</v>
      </c>
      <c r="E93" s="211" t="s">
        <v>617</v>
      </c>
      <c r="F93" s="207" t="s">
        <v>805</v>
      </c>
      <c r="G93" s="207" t="s">
        <v>263</v>
      </c>
      <c r="H93" s="212" t="s">
        <v>263</v>
      </c>
      <c r="I93" s="207" t="s">
        <v>618</v>
      </c>
      <c r="J93" s="210" t="s">
        <v>121</v>
      </c>
    </row>
    <row r="94" spans="1:10" ht="117" customHeight="1">
      <c r="A94" s="51">
        <v>88</v>
      </c>
      <c r="B94" s="206" t="s">
        <v>619</v>
      </c>
      <c r="C94" s="208">
        <v>43693</v>
      </c>
      <c r="D94" s="209" t="s">
        <v>5</v>
      </c>
      <c r="E94" s="211" t="s">
        <v>620</v>
      </c>
      <c r="F94" s="207" t="s">
        <v>806</v>
      </c>
      <c r="G94" s="207" t="s">
        <v>807</v>
      </c>
      <c r="H94" s="212" t="s">
        <v>276</v>
      </c>
      <c r="I94" s="207" t="s">
        <v>567</v>
      </c>
      <c r="J94" s="210" t="s">
        <v>121</v>
      </c>
    </row>
    <row r="95" spans="1:10" ht="117" customHeight="1">
      <c r="A95" s="51">
        <v>89</v>
      </c>
      <c r="B95" s="206" t="s">
        <v>621</v>
      </c>
      <c r="C95" s="208">
        <v>43694</v>
      </c>
      <c r="D95" s="209" t="s">
        <v>391</v>
      </c>
      <c r="E95" s="211" t="s">
        <v>622</v>
      </c>
      <c r="F95" s="207" t="s">
        <v>808</v>
      </c>
      <c r="G95" s="207" t="s">
        <v>809</v>
      </c>
      <c r="H95" s="212"/>
      <c r="I95" s="207" t="s">
        <v>623</v>
      </c>
      <c r="J95" s="210" t="s">
        <v>175</v>
      </c>
    </row>
    <row r="96" spans="1:10" ht="117" customHeight="1">
      <c r="A96" s="51">
        <v>90</v>
      </c>
      <c r="B96" s="206" t="s">
        <v>624</v>
      </c>
      <c r="C96" s="208">
        <v>43693</v>
      </c>
      <c r="D96" s="209" t="s">
        <v>282</v>
      </c>
      <c r="E96" s="211" t="s">
        <v>625</v>
      </c>
      <c r="F96" s="207" t="s">
        <v>541</v>
      </c>
      <c r="G96" s="207" t="s">
        <v>263</v>
      </c>
      <c r="H96" s="212" t="s">
        <v>263</v>
      </c>
      <c r="I96" s="207" t="s">
        <v>542</v>
      </c>
      <c r="J96" s="210" t="s">
        <v>175</v>
      </c>
    </row>
    <row r="97" spans="1:10" ht="117" customHeight="1">
      <c r="A97" s="51">
        <v>91</v>
      </c>
      <c r="B97" s="206" t="s">
        <v>626</v>
      </c>
      <c r="C97" s="208">
        <v>43693</v>
      </c>
      <c r="D97" s="209" t="s">
        <v>5</v>
      </c>
      <c r="E97" s="211" t="s">
        <v>627</v>
      </c>
      <c r="F97" s="207" t="s">
        <v>774</v>
      </c>
      <c r="G97" s="207" t="s">
        <v>774</v>
      </c>
      <c r="H97" s="212" t="s">
        <v>510</v>
      </c>
      <c r="I97" s="207" t="s">
        <v>628</v>
      </c>
      <c r="J97" s="210" t="s">
        <v>270</v>
      </c>
    </row>
    <row r="98" spans="1:10" ht="117" customHeight="1">
      <c r="A98" s="51">
        <v>92</v>
      </c>
      <c r="B98" s="206" t="s">
        <v>629</v>
      </c>
      <c r="C98" s="208">
        <v>43646</v>
      </c>
      <c r="D98" s="209" t="s">
        <v>5</v>
      </c>
      <c r="E98" s="211" t="s">
        <v>630</v>
      </c>
      <c r="F98" s="207" t="s">
        <v>631</v>
      </c>
      <c r="G98" s="207" t="s">
        <v>492</v>
      </c>
      <c r="H98" s="212" t="s">
        <v>364</v>
      </c>
      <c r="I98" s="207" t="s">
        <v>542</v>
      </c>
      <c r="J98" s="210" t="s">
        <v>175</v>
      </c>
    </row>
    <row r="99" spans="1:10" ht="117" customHeight="1">
      <c r="A99" s="51">
        <v>93</v>
      </c>
      <c r="B99" s="206" t="s">
        <v>632</v>
      </c>
      <c r="C99" s="208">
        <v>43700</v>
      </c>
      <c r="D99" s="209" t="s">
        <v>286</v>
      </c>
      <c r="E99" s="211" t="s">
        <v>633</v>
      </c>
      <c r="F99" s="207" t="s">
        <v>794</v>
      </c>
      <c r="G99" s="207" t="s">
        <v>263</v>
      </c>
      <c r="H99" s="212" t="s">
        <v>263</v>
      </c>
      <c r="I99" s="207" t="s">
        <v>634</v>
      </c>
      <c r="J99" s="210" t="s">
        <v>120</v>
      </c>
    </row>
    <row r="100" spans="1:10" ht="117" customHeight="1">
      <c r="A100" s="51">
        <v>94</v>
      </c>
      <c r="B100" s="206" t="s">
        <v>635</v>
      </c>
      <c r="C100" s="208">
        <v>43704</v>
      </c>
      <c r="D100" s="209" t="s">
        <v>5</v>
      </c>
      <c r="E100" s="211" t="s">
        <v>636</v>
      </c>
      <c r="F100" s="207" t="s">
        <v>810</v>
      </c>
      <c r="G100" s="207" t="s">
        <v>796</v>
      </c>
      <c r="H100" s="212" t="s">
        <v>364</v>
      </c>
      <c r="I100" s="207" t="s">
        <v>542</v>
      </c>
      <c r="J100" s="210" t="s">
        <v>175</v>
      </c>
    </row>
    <row r="101" spans="1:10" ht="117" customHeight="1">
      <c r="A101" s="51">
        <v>95</v>
      </c>
      <c r="B101" s="206" t="s">
        <v>637</v>
      </c>
      <c r="C101" s="208">
        <v>43706</v>
      </c>
      <c r="D101" s="209" t="s">
        <v>266</v>
      </c>
      <c r="E101" s="211" t="s">
        <v>638</v>
      </c>
      <c r="F101" s="207" t="s">
        <v>268</v>
      </c>
      <c r="G101" s="207" t="s">
        <v>781</v>
      </c>
      <c r="H101" s="212" t="s">
        <v>510</v>
      </c>
      <c r="I101" s="207" t="s">
        <v>575</v>
      </c>
      <c r="J101" s="210" t="s">
        <v>270</v>
      </c>
    </row>
    <row r="102" spans="1:10" ht="117" customHeight="1">
      <c r="A102" s="51">
        <v>96</v>
      </c>
      <c r="B102" s="206" t="s">
        <v>639</v>
      </c>
      <c r="C102" s="208">
        <v>43696</v>
      </c>
      <c r="D102" s="209" t="s">
        <v>5</v>
      </c>
      <c r="E102" s="211" t="s">
        <v>640</v>
      </c>
      <c r="F102" s="207" t="s">
        <v>774</v>
      </c>
      <c r="G102" s="207" t="s">
        <v>774</v>
      </c>
      <c r="H102" s="212" t="s">
        <v>510</v>
      </c>
      <c r="I102" s="207" t="s">
        <v>511</v>
      </c>
      <c r="J102" s="210" t="s">
        <v>270</v>
      </c>
    </row>
    <row r="103" spans="1:10" ht="117" customHeight="1">
      <c r="A103" s="51">
        <v>97</v>
      </c>
      <c r="B103" s="206" t="s">
        <v>641</v>
      </c>
      <c r="C103" s="208">
        <v>43707</v>
      </c>
      <c r="D103" s="209" t="s">
        <v>5</v>
      </c>
      <c r="E103" s="211" t="s">
        <v>642</v>
      </c>
      <c r="F103" s="207" t="s">
        <v>780</v>
      </c>
      <c r="G103" s="207" t="s">
        <v>276</v>
      </c>
      <c r="H103" s="212" t="s">
        <v>276</v>
      </c>
      <c r="I103" s="207" t="s">
        <v>643</v>
      </c>
      <c r="J103" s="210" t="s">
        <v>121</v>
      </c>
    </row>
    <row r="104" spans="1:10" ht="117" customHeight="1">
      <c r="A104" s="51">
        <v>98</v>
      </c>
      <c r="B104" s="206" t="s">
        <v>644</v>
      </c>
      <c r="C104" s="208">
        <v>43710</v>
      </c>
      <c r="D104" s="209" t="s">
        <v>5</v>
      </c>
      <c r="E104" s="211" t="s">
        <v>645</v>
      </c>
      <c r="F104" s="207" t="s">
        <v>811</v>
      </c>
      <c r="G104" s="207" t="s">
        <v>812</v>
      </c>
      <c r="H104" s="212" t="s">
        <v>813</v>
      </c>
      <c r="I104" s="207" t="s">
        <v>646</v>
      </c>
      <c r="J104" s="210" t="s">
        <v>121</v>
      </c>
    </row>
    <row r="105" spans="1:10" ht="117" customHeight="1">
      <c r="A105" s="51">
        <v>99</v>
      </c>
      <c r="B105" s="206" t="s">
        <v>647</v>
      </c>
      <c r="C105" s="208">
        <v>43710</v>
      </c>
      <c r="D105" s="209" t="s">
        <v>5</v>
      </c>
      <c r="E105" s="211" t="s">
        <v>648</v>
      </c>
      <c r="F105" s="207" t="s">
        <v>779</v>
      </c>
      <c r="G105" s="207" t="s">
        <v>263</v>
      </c>
      <c r="H105" s="212" t="s">
        <v>263</v>
      </c>
      <c r="I105" s="207" t="s">
        <v>814</v>
      </c>
      <c r="J105" s="210" t="s">
        <v>120</v>
      </c>
    </row>
    <row r="106" spans="1:10" ht="117" customHeight="1">
      <c r="A106" s="51">
        <v>100</v>
      </c>
      <c r="B106" s="206" t="s">
        <v>649</v>
      </c>
      <c r="C106" s="208">
        <v>43709</v>
      </c>
      <c r="D106" s="209" t="s">
        <v>5</v>
      </c>
      <c r="E106" s="211" t="s">
        <v>650</v>
      </c>
      <c r="F106" s="207" t="s">
        <v>780</v>
      </c>
      <c r="G106" s="207" t="s">
        <v>276</v>
      </c>
      <c r="H106" s="212" t="s">
        <v>276</v>
      </c>
      <c r="I106" s="207" t="s">
        <v>646</v>
      </c>
      <c r="J106" s="210" t="s">
        <v>121</v>
      </c>
    </row>
    <row r="107" spans="1:10" ht="117" customHeight="1">
      <c r="A107" s="51">
        <v>101</v>
      </c>
      <c r="B107" s="206" t="s">
        <v>651</v>
      </c>
      <c r="C107" s="208">
        <v>43709</v>
      </c>
      <c r="D107" s="209" t="s">
        <v>266</v>
      </c>
      <c r="E107" s="211" t="s">
        <v>652</v>
      </c>
      <c r="F107" s="207" t="s">
        <v>268</v>
      </c>
      <c r="G107" s="207" t="s">
        <v>781</v>
      </c>
      <c r="H107" s="212" t="s">
        <v>510</v>
      </c>
      <c r="I107" s="207" t="s">
        <v>575</v>
      </c>
      <c r="J107" s="210" t="s">
        <v>270</v>
      </c>
    </row>
    <row r="108" spans="1:10" ht="117" customHeight="1">
      <c r="A108" s="51">
        <v>102</v>
      </c>
      <c r="B108" s="206" t="s">
        <v>653</v>
      </c>
      <c r="C108" s="208">
        <v>43716</v>
      </c>
      <c r="D108" s="209" t="s">
        <v>5</v>
      </c>
      <c r="E108" s="211" t="s">
        <v>654</v>
      </c>
      <c r="F108" s="207" t="s">
        <v>779</v>
      </c>
      <c r="G108" s="207" t="s">
        <v>263</v>
      </c>
      <c r="H108" s="212" t="s">
        <v>263</v>
      </c>
      <c r="I108" s="207" t="s">
        <v>655</v>
      </c>
      <c r="J108" s="210" t="s">
        <v>120</v>
      </c>
    </row>
    <row r="109" spans="1:10" ht="117" customHeight="1">
      <c r="A109" s="51">
        <v>103</v>
      </c>
      <c r="B109" s="206" t="s">
        <v>656</v>
      </c>
      <c r="C109" s="208">
        <v>43717</v>
      </c>
      <c r="D109" s="209" t="s">
        <v>266</v>
      </c>
      <c r="E109" s="211" t="s">
        <v>657</v>
      </c>
      <c r="F109" s="207" t="s">
        <v>815</v>
      </c>
      <c r="G109" s="207" t="s">
        <v>816</v>
      </c>
      <c r="H109" s="212" t="s">
        <v>497</v>
      </c>
      <c r="I109" s="207" t="s">
        <v>542</v>
      </c>
      <c r="J109" s="210" t="s">
        <v>175</v>
      </c>
    </row>
    <row r="110" spans="1:10" ht="117" customHeight="1">
      <c r="A110" s="51">
        <v>104</v>
      </c>
      <c r="B110" s="206" t="s">
        <v>658</v>
      </c>
      <c r="C110" s="208">
        <v>43717</v>
      </c>
      <c r="D110" s="209" t="s">
        <v>391</v>
      </c>
      <c r="E110" s="211" t="s">
        <v>659</v>
      </c>
      <c r="F110" s="207" t="s">
        <v>262</v>
      </c>
      <c r="G110" s="207" t="s">
        <v>263</v>
      </c>
      <c r="H110" s="212" t="s">
        <v>263</v>
      </c>
      <c r="I110" s="207" t="s">
        <v>660</v>
      </c>
      <c r="J110" s="210" t="s">
        <v>120</v>
      </c>
    </row>
    <row r="111" spans="1:10" ht="117" customHeight="1">
      <c r="A111" s="51">
        <v>105</v>
      </c>
      <c r="B111" s="206" t="s">
        <v>661</v>
      </c>
      <c r="C111" s="208">
        <v>43719</v>
      </c>
      <c r="D111" s="209" t="s">
        <v>5</v>
      </c>
      <c r="E111" s="211" t="s">
        <v>662</v>
      </c>
      <c r="F111" s="207" t="s">
        <v>774</v>
      </c>
      <c r="G111" s="207" t="s">
        <v>774</v>
      </c>
      <c r="H111" s="212" t="s">
        <v>510</v>
      </c>
      <c r="I111" s="207" t="s">
        <v>663</v>
      </c>
      <c r="J111" s="210" t="s">
        <v>270</v>
      </c>
    </row>
    <row r="112" spans="1:10" ht="117" customHeight="1">
      <c r="A112" s="51">
        <v>106</v>
      </c>
      <c r="B112" s="206" t="s">
        <v>664</v>
      </c>
      <c r="C112" s="208">
        <v>43721</v>
      </c>
      <c r="D112" s="209" t="s">
        <v>5</v>
      </c>
      <c r="E112" s="211" t="s">
        <v>665</v>
      </c>
      <c r="F112" s="207" t="s">
        <v>541</v>
      </c>
      <c r="G112" s="207" t="s">
        <v>263</v>
      </c>
      <c r="H112" s="212" t="s">
        <v>263</v>
      </c>
      <c r="I112" s="207" t="s">
        <v>542</v>
      </c>
      <c r="J112" s="210" t="s">
        <v>175</v>
      </c>
    </row>
    <row r="113" spans="1:10" ht="117" customHeight="1">
      <c r="A113" s="51">
        <v>107</v>
      </c>
      <c r="B113" s="206" t="s">
        <v>666</v>
      </c>
      <c r="C113" s="208">
        <v>43723</v>
      </c>
      <c r="D113" s="209" t="s">
        <v>5</v>
      </c>
      <c r="E113" s="211" t="s">
        <v>667</v>
      </c>
      <c r="F113" s="207" t="s">
        <v>541</v>
      </c>
      <c r="G113" s="207" t="s">
        <v>263</v>
      </c>
      <c r="H113" s="212" t="s">
        <v>263</v>
      </c>
      <c r="I113" s="207" t="s">
        <v>542</v>
      </c>
      <c r="J113" s="210" t="s">
        <v>175</v>
      </c>
    </row>
    <row r="114" spans="1:10" ht="117" customHeight="1">
      <c r="A114" s="51">
        <v>108</v>
      </c>
      <c r="B114" s="206" t="s">
        <v>668</v>
      </c>
      <c r="C114" s="208">
        <v>43722</v>
      </c>
      <c r="D114" s="209" t="s">
        <v>391</v>
      </c>
      <c r="E114" s="211" t="s">
        <v>669</v>
      </c>
      <c r="F114" s="207" t="s">
        <v>262</v>
      </c>
      <c r="G114" s="207" t="s">
        <v>578</v>
      </c>
      <c r="H114" s="212" t="s">
        <v>578</v>
      </c>
      <c r="I114" s="207" t="s">
        <v>579</v>
      </c>
      <c r="J114" s="210" t="s">
        <v>124</v>
      </c>
    </row>
    <row r="115" spans="1:10" ht="117" customHeight="1">
      <c r="A115" s="51">
        <v>109</v>
      </c>
      <c r="B115" s="206" t="s">
        <v>670</v>
      </c>
      <c r="C115" s="208">
        <v>43726</v>
      </c>
      <c r="D115" s="209" t="s">
        <v>5</v>
      </c>
      <c r="E115" s="211" t="s">
        <v>671</v>
      </c>
      <c r="F115" s="207" t="s">
        <v>817</v>
      </c>
      <c r="G115" s="207" t="s">
        <v>818</v>
      </c>
      <c r="H115" s="212" t="s">
        <v>497</v>
      </c>
      <c r="I115" s="207" t="s">
        <v>542</v>
      </c>
      <c r="J115" s="210" t="s">
        <v>175</v>
      </c>
    </row>
    <row r="116" spans="1:10" ht="117" customHeight="1">
      <c r="A116" s="51">
        <v>110</v>
      </c>
      <c r="B116" s="206" t="s">
        <v>672</v>
      </c>
      <c r="C116" s="208">
        <v>43728</v>
      </c>
      <c r="D116" s="209" t="s">
        <v>266</v>
      </c>
      <c r="E116" s="211" t="s">
        <v>673</v>
      </c>
      <c r="F116" s="207" t="s">
        <v>780</v>
      </c>
      <c r="G116" s="207" t="s">
        <v>263</v>
      </c>
      <c r="H116" s="212" t="s">
        <v>263</v>
      </c>
      <c r="I116" s="207" t="s">
        <v>646</v>
      </c>
      <c r="J116" s="210" t="s">
        <v>121</v>
      </c>
    </row>
    <row r="117" spans="1:10" ht="117" customHeight="1">
      <c r="A117" s="51">
        <v>111</v>
      </c>
      <c r="B117" s="206" t="s">
        <v>674</v>
      </c>
      <c r="C117" s="208">
        <v>43720</v>
      </c>
      <c r="D117" s="209" t="s">
        <v>282</v>
      </c>
      <c r="E117" s="211" t="s">
        <v>675</v>
      </c>
      <c r="F117" s="207" t="s">
        <v>541</v>
      </c>
      <c r="G117" s="207" t="s">
        <v>263</v>
      </c>
      <c r="H117" s="212" t="s">
        <v>263</v>
      </c>
      <c r="I117" s="207" t="s">
        <v>623</v>
      </c>
      <c r="J117" s="210" t="s">
        <v>175</v>
      </c>
    </row>
    <row r="118" spans="1:10" ht="117" customHeight="1">
      <c r="A118" s="51">
        <v>112</v>
      </c>
      <c r="B118" s="206" t="s">
        <v>676</v>
      </c>
      <c r="C118" s="208">
        <v>43729</v>
      </c>
      <c r="D118" s="209" t="s">
        <v>5</v>
      </c>
      <c r="E118" s="211" t="s">
        <v>677</v>
      </c>
      <c r="F118" s="207" t="s">
        <v>262</v>
      </c>
      <c r="G118" s="207" t="s">
        <v>263</v>
      </c>
      <c r="H118" s="212" t="s">
        <v>263</v>
      </c>
      <c r="I118" s="207" t="s">
        <v>646</v>
      </c>
      <c r="J118" s="210" t="s">
        <v>121</v>
      </c>
    </row>
    <row r="119" spans="1:10" ht="117" customHeight="1">
      <c r="A119" s="51">
        <v>113</v>
      </c>
      <c r="B119" s="206" t="s">
        <v>678</v>
      </c>
      <c r="C119" s="208">
        <v>43729</v>
      </c>
      <c r="D119" s="209" t="s">
        <v>282</v>
      </c>
      <c r="E119" s="211" t="s">
        <v>679</v>
      </c>
      <c r="F119" s="207" t="s">
        <v>541</v>
      </c>
      <c r="G119" s="207" t="s">
        <v>263</v>
      </c>
      <c r="H119" s="212" t="s">
        <v>263</v>
      </c>
      <c r="I119" s="207" t="s">
        <v>623</v>
      </c>
      <c r="J119" s="210" t="s">
        <v>175</v>
      </c>
    </row>
    <row r="120" spans="1:10" ht="117" customHeight="1">
      <c r="A120" s="51">
        <v>114</v>
      </c>
      <c r="B120" s="206" t="s">
        <v>680</v>
      </c>
      <c r="C120" s="208">
        <v>43730</v>
      </c>
      <c r="D120" s="209" t="s">
        <v>363</v>
      </c>
      <c r="E120" s="211" t="s">
        <v>681</v>
      </c>
      <c r="F120" s="207" t="s">
        <v>682</v>
      </c>
      <c r="G120" s="207" t="s">
        <v>263</v>
      </c>
      <c r="H120" s="212" t="s">
        <v>263</v>
      </c>
      <c r="I120" s="207" t="s">
        <v>683</v>
      </c>
      <c r="J120" s="210" t="s">
        <v>120</v>
      </c>
    </row>
    <row r="121" spans="1:10" ht="117" customHeight="1">
      <c r="A121" s="51">
        <v>115</v>
      </c>
      <c r="B121" s="206" t="s">
        <v>684</v>
      </c>
      <c r="C121" s="208">
        <v>43729</v>
      </c>
      <c r="D121" s="209" t="s">
        <v>282</v>
      </c>
      <c r="E121" s="211" t="s">
        <v>685</v>
      </c>
      <c r="F121" s="207" t="s">
        <v>268</v>
      </c>
      <c r="G121" s="207" t="s">
        <v>781</v>
      </c>
      <c r="H121" s="212" t="s">
        <v>510</v>
      </c>
      <c r="I121" s="207" t="s">
        <v>575</v>
      </c>
      <c r="J121" s="210" t="s">
        <v>270</v>
      </c>
    </row>
    <row r="122" spans="1:10" ht="117" customHeight="1">
      <c r="A122" s="51">
        <v>116</v>
      </c>
      <c r="B122" s="206" t="s">
        <v>686</v>
      </c>
      <c r="C122" s="208">
        <v>43728</v>
      </c>
      <c r="D122" s="209" t="s">
        <v>5</v>
      </c>
      <c r="E122" s="211" t="s">
        <v>687</v>
      </c>
      <c r="F122" s="207" t="s">
        <v>262</v>
      </c>
      <c r="G122" s="207" t="s">
        <v>263</v>
      </c>
      <c r="H122" s="212" t="s">
        <v>263</v>
      </c>
      <c r="I122" s="207" t="s">
        <v>646</v>
      </c>
      <c r="J122" s="210" t="s">
        <v>121</v>
      </c>
    </row>
    <row r="123" spans="1:10" ht="117" customHeight="1">
      <c r="A123" s="51">
        <v>117</v>
      </c>
      <c r="B123" s="206" t="s">
        <v>688</v>
      </c>
      <c r="C123" s="208">
        <v>43734</v>
      </c>
      <c r="D123" s="209" t="s">
        <v>5</v>
      </c>
      <c r="E123" s="211" t="s">
        <v>689</v>
      </c>
      <c r="F123" s="207" t="s">
        <v>782</v>
      </c>
      <c r="G123" s="207" t="s">
        <v>263</v>
      </c>
      <c r="H123" s="212" t="s">
        <v>263</v>
      </c>
      <c r="I123" s="207" t="s">
        <v>690</v>
      </c>
      <c r="J123" s="210" t="s">
        <v>120</v>
      </c>
    </row>
    <row r="124" spans="1:10" ht="117" customHeight="1">
      <c r="A124" s="51">
        <v>118</v>
      </c>
      <c r="B124" s="206" t="s">
        <v>691</v>
      </c>
      <c r="C124" s="208">
        <v>43738</v>
      </c>
      <c r="D124" s="209" t="s">
        <v>5</v>
      </c>
      <c r="E124" s="211" t="s">
        <v>692</v>
      </c>
      <c r="F124" s="207" t="s">
        <v>819</v>
      </c>
      <c r="G124" s="207" t="s">
        <v>820</v>
      </c>
      <c r="H124" s="212" t="s">
        <v>263</v>
      </c>
      <c r="I124" s="207" t="s">
        <v>646</v>
      </c>
      <c r="J124" s="210" t="s">
        <v>121</v>
      </c>
    </row>
    <row r="125" spans="1:10" ht="117" customHeight="1">
      <c r="A125" s="51">
        <v>119</v>
      </c>
      <c r="B125" s="206" t="s">
        <v>693</v>
      </c>
      <c r="C125" s="208">
        <v>43738</v>
      </c>
      <c r="D125" s="209" t="s">
        <v>5</v>
      </c>
      <c r="E125" s="211" t="s">
        <v>694</v>
      </c>
      <c r="F125" s="207" t="s">
        <v>821</v>
      </c>
      <c r="G125" s="207" t="s">
        <v>594</v>
      </c>
      <c r="H125" s="212" t="s">
        <v>364</v>
      </c>
      <c r="I125" s="207" t="s">
        <v>542</v>
      </c>
      <c r="J125" s="210" t="s">
        <v>175</v>
      </c>
    </row>
    <row r="126" spans="1:10" ht="117" customHeight="1">
      <c r="A126" s="51">
        <v>120</v>
      </c>
      <c r="B126" s="206" t="s">
        <v>695</v>
      </c>
      <c r="C126" s="208">
        <v>43731</v>
      </c>
      <c r="D126" s="209" t="s">
        <v>363</v>
      </c>
      <c r="E126" s="211" t="s">
        <v>696</v>
      </c>
      <c r="F126" s="207" t="s">
        <v>822</v>
      </c>
      <c r="G126" s="207" t="s">
        <v>781</v>
      </c>
      <c r="H126" s="212" t="s">
        <v>510</v>
      </c>
      <c r="I126" s="207" t="s">
        <v>575</v>
      </c>
      <c r="J126" s="210" t="s">
        <v>270</v>
      </c>
    </row>
    <row r="127" spans="1:10" ht="117" customHeight="1">
      <c r="A127" s="51">
        <v>121</v>
      </c>
      <c r="B127" s="206" t="s">
        <v>697</v>
      </c>
      <c r="C127" s="208">
        <v>43740</v>
      </c>
      <c r="D127" s="209" t="s">
        <v>5</v>
      </c>
      <c r="E127" s="211" t="s">
        <v>698</v>
      </c>
      <c r="F127" s="207" t="s">
        <v>780</v>
      </c>
      <c r="G127" s="207" t="s">
        <v>276</v>
      </c>
      <c r="H127" s="212" t="s">
        <v>276</v>
      </c>
      <c r="I127" s="207" t="s">
        <v>366</v>
      </c>
      <c r="J127" s="210" t="s">
        <v>121</v>
      </c>
    </row>
    <row r="128" spans="1:10" ht="117" customHeight="1">
      <c r="A128" s="51">
        <v>122</v>
      </c>
      <c r="B128" s="206" t="s">
        <v>699</v>
      </c>
      <c r="C128" s="208">
        <v>43743</v>
      </c>
      <c r="D128" s="209" t="s">
        <v>266</v>
      </c>
      <c r="E128" s="211" t="s">
        <v>700</v>
      </c>
      <c r="F128" s="207" t="s">
        <v>823</v>
      </c>
      <c r="G128" s="207" t="s">
        <v>781</v>
      </c>
      <c r="H128" s="212" t="s">
        <v>263</v>
      </c>
      <c r="I128" s="207" t="s">
        <v>701</v>
      </c>
      <c r="J128" s="210" t="s">
        <v>270</v>
      </c>
    </row>
    <row r="129" spans="1:10" ht="117" customHeight="1">
      <c r="A129" s="51">
        <v>123</v>
      </c>
      <c r="B129" s="206" t="s">
        <v>702</v>
      </c>
      <c r="C129" s="208">
        <v>43739</v>
      </c>
      <c r="D129" s="209" t="s">
        <v>5</v>
      </c>
      <c r="E129" s="211" t="s">
        <v>703</v>
      </c>
      <c r="F129" s="207" t="s">
        <v>824</v>
      </c>
      <c r="G129" s="207" t="s">
        <v>276</v>
      </c>
      <c r="H129" s="212" t="s">
        <v>276</v>
      </c>
      <c r="I129" s="207" t="s">
        <v>704</v>
      </c>
      <c r="J129" s="210" t="s">
        <v>121</v>
      </c>
    </row>
    <row r="130" spans="1:10" ht="117" customHeight="1">
      <c r="A130" s="51">
        <v>124</v>
      </c>
      <c r="B130" s="206" t="s">
        <v>705</v>
      </c>
      <c r="C130" s="208">
        <v>43751</v>
      </c>
      <c r="D130" s="209" t="s">
        <v>5</v>
      </c>
      <c r="E130" s="211" t="s">
        <v>706</v>
      </c>
      <c r="F130" s="207" t="s">
        <v>824</v>
      </c>
      <c r="G130" s="207" t="s">
        <v>276</v>
      </c>
      <c r="H130" s="212" t="s">
        <v>276</v>
      </c>
      <c r="I130" s="207" t="s">
        <v>707</v>
      </c>
      <c r="J130" s="210" t="s">
        <v>121</v>
      </c>
    </row>
    <row r="131" spans="1:10" ht="117" customHeight="1">
      <c r="A131" s="51">
        <v>125</v>
      </c>
      <c r="B131" s="206" t="s">
        <v>708</v>
      </c>
      <c r="C131" s="208">
        <v>43758</v>
      </c>
      <c r="D131" s="209" t="s">
        <v>363</v>
      </c>
      <c r="E131" s="211" t="s">
        <v>709</v>
      </c>
      <c r="F131" s="207" t="s">
        <v>825</v>
      </c>
      <c r="G131" s="207" t="s">
        <v>276</v>
      </c>
      <c r="H131" s="212" t="s">
        <v>276</v>
      </c>
      <c r="I131" s="207" t="s">
        <v>710</v>
      </c>
      <c r="J131" s="210" t="s">
        <v>120</v>
      </c>
    </row>
    <row r="132" spans="1:10" ht="117" customHeight="1">
      <c r="A132" s="51">
        <v>126</v>
      </c>
      <c r="B132" s="206" t="s">
        <v>711</v>
      </c>
      <c r="C132" s="208">
        <v>43750</v>
      </c>
      <c r="D132" s="209" t="s">
        <v>5</v>
      </c>
      <c r="E132" s="211" t="s">
        <v>712</v>
      </c>
      <c r="F132" s="207" t="s">
        <v>780</v>
      </c>
      <c r="G132" s="207" t="s">
        <v>276</v>
      </c>
      <c r="H132" s="212" t="s">
        <v>276</v>
      </c>
      <c r="I132" s="207" t="s">
        <v>713</v>
      </c>
      <c r="J132" s="210" t="s">
        <v>121</v>
      </c>
    </row>
    <row r="133" spans="1:10" ht="117" customHeight="1">
      <c r="A133" s="51">
        <v>127</v>
      </c>
      <c r="B133" s="206" t="s">
        <v>714</v>
      </c>
      <c r="C133" s="208">
        <v>43755</v>
      </c>
      <c r="D133" s="209" t="s">
        <v>266</v>
      </c>
      <c r="E133" s="211" t="s">
        <v>715</v>
      </c>
      <c r="F133" s="207" t="s">
        <v>824</v>
      </c>
      <c r="G133" s="207" t="s">
        <v>276</v>
      </c>
      <c r="H133" s="212" t="s">
        <v>276</v>
      </c>
      <c r="I133" s="207" t="s">
        <v>716</v>
      </c>
      <c r="J133" s="210" t="s">
        <v>121</v>
      </c>
    </row>
    <row r="134" spans="1:10" ht="117" customHeight="1">
      <c r="A134" s="51">
        <v>128</v>
      </c>
      <c r="B134" s="206" t="s">
        <v>717</v>
      </c>
      <c r="C134" s="208">
        <v>43735</v>
      </c>
      <c r="D134" s="209" t="s">
        <v>5</v>
      </c>
      <c r="E134" s="211" t="s">
        <v>718</v>
      </c>
      <c r="F134" s="207" t="s">
        <v>774</v>
      </c>
      <c r="G134" s="207" t="s">
        <v>774</v>
      </c>
      <c r="H134" s="212" t="s">
        <v>263</v>
      </c>
      <c r="I134" s="207" t="s">
        <v>264</v>
      </c>
      <c r="J134" s="210" t="s">
        <v>270</v>
      </c>
    </row>
    <row r="135" spans="1:10" ht="117" customHeight="1">
      <c r="A135" s="51">
        <v>129</v>
      </c>
      <c r="B135" s="206" t="s">
        <v>719</v>
      </c>
      <c r="C135" s="208">
        <v>43769</v>
      </c>
      <c r="D135" s="209" t="s">
        <v>282</v>
      </c>
      <c r="E135" s="211" t="s">
        <v>720</v>
      </c>
      <c r="F135" s="207" t="s">
        <v>824</v>
      </c>
      <c r="G135" s="207" t="s">
        <v>276</v>
      </c>
      <c r="H135" s="212" t="s">
        <v>276</v>
      </c>
      <c r="I135" s="207" t="s">
        <v>721</v>
      </c>
      <c r="J135" s="210" t="s">
        <v>121</v>
      </c>
    </row>
    <row r="136" spans="1:10" ht="117" customHeight="1">
      <c r="A136" s="51">
        <v>130</v>
      </c>
      <c r="B136" s="206" t="s">
        <v>722</v>
      </c>
      <c r="C136" s="208">
        <v>43774</v>
      </c>
      <c r="D136" s="209" t="s">
        <v>282</v>
      </c>
      <c r="E136" s="211" t="s">
        <v>723</v>
      </c>
      <c r="F136" s="207" t="s">
        <v>826</v>
      </c>
      <c r="G136" s="207" t="s">
        <v>578</v>
      </c>
      <c r="H136" s="212" t="s">
        <v>578</v>
      </c>
      <c r="I136" s="207" t="s">
        <v>724</v>
      </c>
      <c r="J136" s="210" t="s">
        <v>175</v>
      </c>
    </row>
    <row r="137" spans="1:10" ht="117" customHeight="1">
      <c r="A137" s="51">
        <v>131</v>
      </c>
      <c r="B137" s="206" t="s">
        <v>725</v>
      </c>
      <c r="C137" s="208">
        <v>43774</v>
      </c>
      <c r="D137" s="209" t="s">
        <v>266</v>
      </c>
      <c r="E137" s="211" t="s">
        <v>726</v>
      </c>
      <c r="F137" s="207" t="s">
        <v>727</v>
      </c>
      <c r="G137" s="207" t="s">
        <v>781</v>
      </c>
      <c r="H137" s="212" t="s">
        <v>263</v>
      </c>
      <c r="I137" s="207" t="s">
        <v>701</v>
      </c>
      <c r="J137" s="210" t="s">
        <v>270</v>
      </c>
    </row>
    <row r="138" spans="1:10" ht="117" customHeight="1">
      <c r="A138" s="51">
        <v>132</v>
      </c>
      <c r="B138" s="206" t="s">
        <v>728</v>
      </c>
      <c r="C138" s="208">
        <v>43779</v>
      </c>
      <c r="D138" s="209" t="s">
        <v>363</v>
      </c>
      <c r="E138" s="211" t="s">
        <v>729</v>
      </c>
      <c r="F138" s="207" t="s">
        <v>262</v>
      </c>
      <c r="G138" s="207" t="s">
        <v>263</v>
      </c>
      <c r="H138" s="212" t="s">
        <v>263</v>
      </c>
      <c r="I138" s="207"/>
      <c r="J138" s="210" t="s">
        <v>124</v>
      </c>
    </row>
    <row r="139" spans="1:10" ht="117" customHeight="1">
      <c r="A139" s="51">
        <v>133</v>
      </c>
      <c r="B139" s="206" t="s">
        <v>730</v>
      </c>
      <c r="C139" s="208">
        <v>43779</v>
      </c>
      <c r="D139" s="209" t="s">
        <v>5</v>
      </c>
      <c r="E139" s="211" t="s">
        <v>731</v>
      </c>
      <c r="F139" s="207" t="s">
        <v>827</v>
      </c>
      <c r="G139" s="207" t="s">
        <v>828</v>
      </c>
      <c r="H139" s="212" t="s">
        <v>497</v>
      </c>
      <c r="I139" s="207" t="s">
        <v>264</v>
      </c>
      <c r="J139" s="210" t="s">
        <v>175</v>
      </c>
    </row>
    <row r="140" spans="1:10" ht="117" customHeight="1">
      <c r="A140" s="51">
        <v>134</v>
      </c>
      <c r="B140" s="206" t="s">
        <v>732</v>
      </c>
      <c r="C140" s="208">
        <v>43797</v>
      </c>
      <c r="D140" s="209" t="s">
        <v>282</v>
      </c>
      <c r="E140" s="211" t="s">
        <v>733</v>
      </c>
      <c r="F140" s="207" t="s">
        <v>727</v>
      </c>
      <c r="G140" s="207" t="s">
        <v>781</v>
      </c>
      <c r="H140" s="212" t="s">
        <v>263</v>
      </c>
      <c r="I140" s="207" t="s">
        <v>701</v>
      </c>
      <c r="J140" s="210" t="s">
        <v>270</v>
      </c>
    </row>
    <row r="141" spans="1:10" ht="117" customHeight="1">
      <c r="A141" s="51">
        <v>135</v>
      </c>
      <c r="B141" s="206" t="s">
        <v>734</v>
      </c>
      <c r="C141" s="208">
        <v>43805</v>
      </c>
      <c r="D141" s="209" t="s">
        <v>266</v>
      </c>
      <c r="E141" s="211" t="s">
        <v>735</v>
      </c>
      <c r="F141" s="207" t="s">
        <v>727</v>
      </c>
      <c r="G141" s="207" t="s">
        <v>781</v>
      </c>
      <c r="H141" s="212" t="s">
        <v>263</v>
      </c>
      <c r="I141" s="207" t="s">
        <v>542</v>
      </c>
      <c r="J141" s="210" t="s">
        <v>270</v>
      </c>
    </row>
    <row r="142" spans="1:10" ht="117" customHeight="1">
      <c r="A142" s="51">
        <v>136</v>
      </c>
      <c r="B142" s="206" t="s">
        <v>736</v>
      </c>
      <c r="C142" s="208">
        <v>43813</v>
      </c>
      <c r="D142" s="209" t="s">
        <v>282</v>
      </c>
      <c r="E142" s="211" t="s">
        <v>737</v>
      </c>
      <c r="F142" s="207" t="s">
        <v>824</v>
      </c>
      <c r="G142" s="207" t="s">
        <v>276</v>
      </c>
      <c r="H142" s="212" t="s">
        <v>276</v>
      </c>
      <c r="I142" s="207" t="s">
        <v>738</v>
      </c>
      <c r="J142" s="210" t="s">
        <v>121</v>
      </c>
    </row>
    <row r="143" spans="1:10" ht="117" customHeight="1">
      <c r="A143" s="51">
        <v>137</v>
      </c>
      <c r="B143" s="206" t="s">
        <v>739</v>
      </c>
      <c r="C143" s="208">
        <v>43815</v>
      </c>
      <c r="D143" s="209" t="s">
        <v>5</v>
      </c>
      <c r="E143" s="211" t="s">
        <v>740</v>
      </c>
      <c r="F143" s="207" t="s">
        <v>780</v>
      </c>
      <c r="G143" s="207" t="s">
        <v>276</v>
      </c>
      <c r="H143" s="212" t="s">
        <v>276</v>
      </c>
      <c r="I143" s="207" t="s">
        <v>741</v>
      </c>
      <c r="J143" s="210" t="s">
        <v>121</v>
      </c>
    </row>
    <row r="144" spans="1:10" ht="117" customHeight="1">
      <c r="A144" s="51">
        <v>138</v>
      </c>
      <c r="B144" s="206" t="s">
        <v>742</v>
      </c>
      <c r="C144" s="208">
        <v>43797</v>
      </c>
      <c r="D144" s="209" t="s">
        <v>282</v>
      </c>
      <c r="E144" s="211" t="s">
        <v>733</v>
      </c>
      <c r="F144" s="207" t="s">
        <v>727</v>
      </c>
      <c r="G144" s="207" t="s">
        <v>781</v>
      </c>
      <c r="H144" s="212" t="s">
        <v>263</v>
      </c>
      <c r="I144" s="207" t="s">
        <v>701</v>
      </c>
      <c r="J144" s="210" t="s">
        <v>270</v>
      </c>
    </row>
    <row r="145" spans="1:10" ht="117" customHeight="1">
      <c r="A145" s="51">
        <v>139</v>
      </c>
      <c r="B145" s="206" t="s">
        <v>743</v>
      </c>
      <c r="C145" s="208">
        <v>43820</v>
      </c>
      <c r="D145" s="209" t="s">
        <v>286</v>
      </c>
      <c r="E145" s="211" t="s">
        <v>744</v>
      </c>
      <c r="F145" s="207" t="s">
        <v>829</v>
      </c>
      <c r="G145" s="207" t="s">
        <v>276</v>
      </c>
      <c r="H145" s="212" t="s">
        <v>276</v>
      </c>
      <c r="I145" s="207" t="s">
        <v>745</v>
      </c>
      <c r="J145" s="210" t="s">
        <v>121</v>
      </c>
    </row>
    <row r="146" spans="1:10" ht="117" customHeight="1">
      <c r="A146" s="51">
        <v>140</v>
      </c>
      <c r="B146" s="206" t="s">
        <v>746</v>
      </c>
      <c r="C146" s="208">
        <v>43826</v>
      </c>
      <c r="D146" s="209" t="s">
        <v>266</v>
      </c>
      <c r="E146" s="211" t="s">
        <v>747</v>
      </c>
      <c r="F146" s="207" t="s">
        <v>825</v>
      </c>
      <c r="G146" s="207" t="s">
        <v>276</v>
      </c>
      <c r="H146" s="212" t="s">
        <v>276</v>
      </c>
      <c r="I146" s="207" t="s">
        <v>748</v>
      </c>
      <c r="J146" s="210" t="s">
        <v>120</v>
      </c>
    </row>
    <row r="147" spans="1:10" ht="117" customHeight="1">
      <c r="A147" s="51">
        <v>141</v>
      </c>
      <c r="B147" s="206" t="s">
        <v>749</v>
      </c>
      <c r="C147" s="208">
        <v>43828</v>
      </c>
      <c r="D147" s="209" t="s">
        <v>391</v>
      </c>
      <c r="E147" s="211" t="s">
        <v>750</v>
      </c>
      <c r="F147" s="207" t="s">
        <v>824</v>
      </c>
      <c r="G147" s="207" t="s">
        <v>276</v>
      </c>
      <c r="H147" s="212" t="s">
        <v>276</v>
      </c>
      <c r="I147" s="207" t="s">
        <v>751</v>
      </c>
      <c r="J147" s="210" t="s">
        <v>121</v>
      </c>
    </row>
    <row r="148" spans="1:10" ht="63">
      <c r="A148" s="51">
        <v>142</v>
      </c>
      <c r="B148" s="206" t="s">
        <v>260</v>
      </c>
      <c r="C148" s="208">
        <v>43843</v>
      </c>
      <c r="D148" s="209" t="s">
        <v>5</v>
      </c>
      <c r="E148" s="211" t="s">
        <v>261</v>
      </c>
      <c r="F148" s="207" t="s">
        <v>262</v>
      </c>
      <c r="G148" s="207" t="s">
        <v>263</v>
      </c>
      <c r="H148" s="212" t="s">
        <v>263</v>
      </c>
      <c r="I148" s="207" t="s">
        <v>264</v>
      </c>
      <c r="J148" s="210" t="s">
        <v>120</v>
      </c>
    </row>
    <row r="149" spans="1:10" ht="78.75">
      <c r="A149" s="51">
        <v>143</v>
      </c>
      <c r="B149" s="206" t="s">
        <v>265</v>
      </c>
      <c r="C149" s="208">
        <v>43834</v>
      </c>
      <c r="D149" s="209" t="s">
        <v>266</v>
      </c>
      <c r="E149" s="211" t="s">
        <v>267</v>
      </c>
      <c r="F149" s="207" t="s">
        <v>268</v>
      </c>
      <c r="G149" s="207" t="s">
        <v>268</v>
      </c>
      <c r="H149" s="212" t="s">
        <v>268</v>
      </c>
      <c r="I149" s="207" t="s">
        <v>269</v>
      </c>
      <c r="J149" s="210" t="s">
        <v>270</v>
      </c>
    </row>
    <row r="150" spans="1:10" ht="63.75" customHeight="1">
      <c r="A150" s="51">
        <v>144</v>
      </c>
      <c r="B150" s="206" t="s">
        <v>271</v>
      </c>
      <c r="C150" s="208">
        <v>43846</v>
      </c>
      <c r="D150" s="209" t="s">
        <v>266</v>
      </c>
      <c r="E150" s="211" t="s">
        <v>272</v>
      </c>
      <c r="F150" s="207" t="s">
        <v>262</v>
      </c>
      <c r="G150" s="207" t="s">
        <v>263</v>
      </c>
      <c r="H150" s="212" t="s">
        <v>263</v>
      </c>
      <c r="I150" s="207" t="s">
        <v>273</v>
      </c>
      <c r="J150" s="210" t="s">
        <v>124</v>
      </c>
    </row>
    <row r="151" spans="1:10" ht="105">
      <c r="A151" s="51">
        <v>145</v>
      </c>
      <c r="B151" s="206" t="s">
        <v>274</v>
      </c>
      <c r="C151" s="208">
        <v>43856</v>
      </c>
      <c r="D151" s="209" t="s">
        <v>266</v>
      </c>
      <c r="E151" s="211" t="s">
        <v>275</v>
      </c>
      <c r="F151" s="207" t="s">
        <v>262</v>
      </c>
      <c r="G151" s="207" t="s">
        <v>276</v>
      </c>
      <c r="H151" s="212" t="s">
        <v>276</v>
      </c>
      <c r="I151" s="207" t="s">
        <v>277</v>
      </c>
      <c r="J151" s="210" t="s">
        <v>121</v>
      </c>
    </row>
    <row r="152" spans="1:10" ht="129.75" customHeight="1">
      <c r="A152" s="51">
        <v>146</v>
      </c>
      <c r="B152" s="206" t="s">
        <v>278</v>
      </c>
      <c r="C152" s="208">
        <v>43856</v>
      </c>
      <c r="D152" s="209" t="s">
        <v>266</v>
      </c>
      <c r="E152" s="211" t="s">
        <v>279</v>
      </c>
      <c r="F152" s="207" t="s">
        <v>262</v>
      </c>
      <c r="G152" s="207" t="s">
        <v>263</v>
      </c>
      <c r="H152" s="212" t="s">
        <v>263</v>
      </c>
      <c r="I152" s="207" t="s">
        <v>280</v>
      </c>
      <c r="J152" s="210" t="s">
        <v>175</v>
      </c>
    </row>
    <row r="153" spans="1:10" ht="96.75" customHeight="1">
      <c r="A153" s="51">
        <v>147</v>
      </c>
      <c r="B153" s="206" t="s">
        <v>281</v>
      </c>
      <c r="C153" s="208">
        <v>43871</v>
      </c>
      <c r="D153" s="209" t="s">
        <v>282</v>
      </c>
      <c r="E153" s="211" t="s">
        <v>283</v>
      </c>
      <c r="F153" s="207" t="s">
        <v>262</v>
      </c>
      <c r="G153" s="207" t="s">
        <v>276</v>
      </c>
      <c r="H153" s="212" t="s">
        <v>276</v>
      </c>
      <c r="I153" s="207" t="s">
        <v>284</v>
      </c>
      <c r="J153" s="210" t="s">
        <v>121</v>
      </c>
    </row>
    <row r="154" spans="1:10" ht="110.25">
      <c r="A154" s="51">
        <v>148</v>
      </c>
      <c r="B154" s="206" t="s">
        <v>285</v>
      </c>
      <c r="C154" s="208">
        <v>43880</v>
      </c>
      <c r="D154" s="209" t="s">
        <v>286</v>
      </c>
      <c r="E154" s="211" t="s">
        <v>287</v>
      </c>
      <c r="F154" s="207" t="s">
        <v>262</v>
      </c>
      <c r="G154" s="207" t="s">
        <v>276</v>
      </c>
      <c r="H154" s="212" t="s">
        <v>276</v>
      </c>
      <c r="I154" s="207" t="s">
        <v>288</v>
      </c>
      <c r="J154" s="210" t="s">
        <v>121</v>
      </c>
    </row>
    <row r="155" spans="1:10" ht="94.5">
      <c r="A155" s="51">
        <v>149</v>
      </c>
      <c r="B155" s="206" t="s">
        <v>289</v>
      </c>
      <c r="C155" s="208">
        <v>43895</v>
      </c>
      <c r="D155" s="209" t="s">
        <v>282</v>
      </c>
      <c r="E155" s="211" t="s">
        <v>290</v>
      </c>
      <c r="F155" s="207" t="s">
        <v>262</v>
      </c>
      <c r="G155" s="207" t="s">
        <v>263</v>
      </c>
      <c r="H155" s="212" t="s">
        <v>263</v>
      </c>
      <c r="I155" s="207" t="s">
        <v>280</v>
      </c>
      <c r="J155" s="210" t="s">
        <v>291</v>
      </c>
    </row>
    <row r="156" spans="1:10" ht="63">
      <c r="A156" s="51">
        <v>150</v>
      </c>
      <c r="B156" s="206" t="s">
        <v>292</v>
      </c>
      <c r="C156" s="208">
        <v>43892</v>
      </c>
      <c r="D156" s="209" t="s">
        <v>266</v>
      </c>
      <c r="E156" s="211" t="s">
        <v>293</v>
      </c>
      <c r="F156" s="207" t="s">
        <v>262</v>
      </c>
      <c r="G156" s="207" t="s">
        <v>276</v>
      </c>
      <c r="H156" s="212" t="s">
        <v>276</v>
      </c>
      <c r="I156" s="207" t="s">
        <v>294</v>
      </c>
      <c r="J156" s="210" t="s">
        <v>121</v>
      </c>
    </row>
    <row r="157" spans="1:10" ht="63">
      <c r="A157" s="51">
        <v>151</v>
      </c>
      <c r="B157" s="206" t="s">
        <v>295</v>
      </c>
      <c r="C157" s="208">
        <v>43897</v>
      </c>
      <c r="D157" s="209" t="s">
        <v>282</v>
      </c>
      <c r="E157" s="211" t="s">
        <v>296</v>
      </c>
      <c r="F157" s="207" t="s">
        <v>262</v>
      </c>
      <c r="G157" s="207" t="s">
        <v>276</v>
      </c>
      <c r="H157" s="212" t="s">
        <v>276</v>
      </c>
      <c r="I157" s="207" t="s">
        <v>297</v>
      </c>
      <c r="J157" s="210" t="s">
        <v>270</v>
      </c>
    </row>
    <row r="158" spans="1:10" ht="47.25">
      <c r="A158" s="51">
        <v>152</v>
      </c>
      <c r="B158" s="206" t="s">
        <v>298</v>
      </c>
      <c r="C158" s="208">
        <v>43897</v>
      </c>
      <c r="D158" s="209" t="s">
        <v>266</v>
      </c>
      <c r="E158" s="211" t="s">
        <v>299</v>
      </c>
      <c r="F158" s="207" t="s">
        <v>262</v>
      </c>
      <c r="G158" s="207" t="s">
        <v>276</v>
      </c>
      <c r="H158" s="212" t="s">
        <v>276</v>
      </c>
      <c r="I158" s="207" t="s">
        <v>300</v>
      </c>
      <c r="J158" s="210" t="s">
        <v>121</v>
      </c>
    </row>
    <row r="159" spans="1:10" ht="47.25">
      <c r="A159" s="51">
        <v>153</v>
      </c>
      <c r="B159" s="206" t="s">
        <v>301</v>
      </c>
      <c r="C159" s="208">
        <v>43893</v>
      </c>
      <c r="D159" s="209" t="s">
        <v>282</v>
      </c>
      <c r="E159" s="211" t="s">
        <v>302</v>
      </c>
      <c r="F159" s="207" t="s">
        <v>262</v>
      </c>
      <c r="G159" s="207" t="s">
        <v>276</v>
      </c>
      <c r="H159" s="212" t="s">
        <v>276</v>
      </c>
      <c r="I159" s="207" t="s">
        <v>303</v>
      </c>
      <c r="J159" s="210" t="s">
        <v>121</v>
      </c>
    </row>
    <row r="160" spans="1:10" ht="76.5" customHeight="1">
      <c r="A160" s="51">
        <v>154</v>
      </c>
      <c r="B160" s="206" t="s">
        <v>304</v>
      </c>
      <c r="C160" s="208" t="s">
        <v>305</v>
      </c>
      <c r="D160" s="209" t="s">
        <v>5</v>
      </c>
      <c r="E160" s="211" t="s">
        <v>306</v>
      </c>
      <c r="F160" s="207" t="s">
        <v>262</v>
      </c>
      <c r="G160" s="207" t="s">
        <v>276</v>
      </c>
      <c r="H160" s="212" t="s">
        <v>276</v>
      </c>
      <c r="I160" s="207" t="s">
        <v>297</v>
      </c>
      <c r="J160" s="210" t="s">
        <v>270</v>
      </c>
    </row>
    <row r="161" spans="1:10" ht="18">
      <c r="A161" s="147"/>
      <c r="B161" s="148"/>
      <c r="C161" s="149"/>
      <c r="D161" s="148"/>
      <c r="E161" s="148"/>
      <c r="F161" s="148"/>
      <c r="G161" s="148"/>
      <c r="H161" s="148"/>
      <c r="I161" s="148"/>
      <c r="J161" s="148"/>
    </row>
    <row r="162" spans="1:10" ht="18">
      <c r="A162" s="147"/>
      <c r="B162" s="150" t="s">
        <v>186</v>
      </c>
      <c r="C162" s="149"/>
      <c r="D162" s="148"/>
      <c r="E162" s="148"/>
      <c r="F162" s="148"/>
      <c r="G162" s="148"/>
      <c r="H162" s="148"/>
      <c r="I162" s="148"/>
      <c r="J162" s="148"/>
    </row>
    <row r="163" spans="1:10" ht="18">
      <c r="A163" s="147"/>
      <c r="B163" s="150" t="s">
        <v>187</v>
      </c>
      <c r="C163" s="149"/>
      <c r="D163" s="148"/>
      <c r="E163" s="148"/>
      <c r="F163" s="148"/>
      <c r="G163" s="148"/>
      <c r="H163" s="148"/>
      <c r="I163" s="148"/>
      <c r="J163" s="148"/>
    </row>
    <row r="164" spans="1:10" ht="18">
      <c r="A164" s="48"/>
      <c r="B164" s="50"/>
      <c r="C164" s="50"/>
      <c r="D164" s="50"/>
      <c r="E164" s="50"/>
      <c r="F164" s="50"/>
      <c r="G164" s="50"/>
      <c r="H164" s="50"/>
      <c r="I164" s="50"/>
      <c r="J164" s="50"/>
    </row>
    <row r="165" spans="1:10" ht="18">
      <c r="A165" s="150" t="s">
        <v>188</v>
      </c>
      <c r="B165" s="50"/>
      <c r="C165" s="50"/>
      <c r="D165" s="50"/>
      <c r="E165" s="50"/>
      <c r="F165" s="50"/>
      <c r="G165" s="50"/>
      <c r="H165" s="50"/>
      <c r="I165" s="50"/>
      <c r="J165" s="50"/>
    </row>
    <row r="166" spans="1:10" ht="18">
      <c r="A166" s="279" t="s">
        <v>189</v>
      </c>
      <c r="B166" s="279"/>
      <c r="C166" s="279"/>
      <c r="D166" s="279"/>
      <c r="E166" s="279"/>
      <c r="F166" s="279"/>
      <c r="G166" s="279"/>
      <c r="H166" s="279"/>
      <c r="I166" s="279"/>
      <c r="J166" s="50"/>
    </row>
    <row r="167" spans="1:10" ht="18">
      <c r="A167" s="151" t="s">
        <v>190</v>
      </c>
      <c r="B167" s="152"/>
      <c r="C167" s="152"/>
      <c r="D167" s="152"/>
      <c r="E167" s="152"/>
      <c r="F167" s="152"/>
      <c r="G167" s="152"/>
      <c r="H167" s="152"/>
      <c r="I167" s="152"/>
      <c r="J167" s="50"/>
    </row>
    <row r="168" spans="1:10" ht="18">
      <c r="A168" s="151" t="s">
        <v>191</v>
      </c>
      <c r="B168" s="152"/>
      <c r="C168" s="152"/>
      <c r="D168" s="152"/>
      <c r="E168" s="152"/>
      <c r="F168" s="152"/>
      <c r="G168" s="152"/>
      <c r="H168" s="152"/>
      <c r="I168" s="152"/>
      <c r="J168" s="50"/>
    </row>
    <row r="169" spans="1:10" ht="18">
      <c r="A169" s="151" t="s">
        <v>192</v>
      </c>
      <c r="B169" s="152"/>
      <c r="C169" s="152"/>
      <c r="D169" s="152"/>
      <c r="E169" s="152"/>
      <c r="F169" s="152"/>
      <c r="G169" s="152"/>
      <c r="H169" s="152"/>
      <c r="I169" s="152"/>
      <c r="J169" s="50"/>
    </row>
    <row r="170" spans="1:10" ht="18">
      <c r="A170" s="151" t="s">
        <v>193</v>
      </c>
      <c r="B170" s="152"/>
      <c r="C170" s="152"/>
      <c r="D170" s="152"/>
      <c r="E170" s="152"/>
      <c r="F170" s="152"/>
      <c r="G170" s="152"/>
      <c r="H170" s="152"/>
      <c r="I170" s="152"/>
      <c r="J170" s="50"/>
    </row>
    <row r="171" spans="1:10" ht="18">
      <c r="A171" s="151" t="s">
        <v>194</v>
      </c>
      <c r="B171" s="152"/>
      <c r="C171" s="152"/>
      <c r="D171" s="152"/>
      <c r="E171" s="152"/>
      <c r="F171" s="152"/>
      <c r="G171" s="152"/>
      <c r="H171" s="152"/>
      <c r="I171" s="152"/>
      <c r="J171" s="50"/>
    </row>
    <row r="172" spans="1:10" ht="18">
      <c r="A172" s="151" t="s">
        <v>195</v>
      </c>
      <c r="B172" s="152"/>
      <c r="C172" s="152"/>
      <c r="D172" s="152"/>
      <c r="E172" s="152"/>
      <c r="F172" s="152"/>
      <c r="G172" s="152"/>
      <c r="H172" s="152"/>
      <c r="I172" s="152"/>
      <c r="J172" s="50"/>
    </row>
    <row r="173" spans="1:10" ht="18">
      <c r="A173" s="151"/>
      <c r="B173" s="152"/>
      <c r="C173" s="152"/>
      <c r="D173" s="152"/>
      <c r="E173" s="152"/>
      <c r="F173" s="152"/>
      <c r="G173" s="152"/>
      <c r="H173" s="152"/>
      <c r="I173" s="152"/>
      <c r="J173" s="50"/>
    </row>
    <row r="174" spans="1:10" ht="18">
      <c r="A174" s="151" t="s">
        <v>196</v>
      </c>
      <c r="B174" s="152"/>
      <c r="C174" s="152"/>
      <c r="D174" s="152"/>
      <c r="E174" s="152"/>
      <c r="F174" s="152"/>
      <c r="G174" s="152"/>
      <c r="H174" s="152"/>
      <c r="I174" s="152"/>
      <c r="J174" s="50"/>
    </row>
    <row r="175" spans="1:10" ht="10.5" customHeight="1">
      <c r="A175" s="151"/>
      <c r="B175" s="152"/>
      <c r="C175" s="152"/>
      <c r="D175" s="152"/>
      <c r="E175" s="152"/>
      <c r="F175" s="152"/>
      <c r="G175" s="152"/>
      <c r="H175" s="152"/>
      <c r="I175" s="152"/>
      <c r="J175" s="50"/>
    </row>
    <row r="176" spans="1:10" ht="20.25">
      <c r="A176" s="151" t="s">
        <v>197</v>
      </c>
      <c r="B176" s="152"/>
      <c r="C176" s="152"/>
      <c r="D176" s="152"/>
      <c r="E176" s="152"/>
      <c r="F176" s="152"/>
      <c r="G176" s="152"/>
      <c r="H176" s="152"/>
      <c r="I176" s="152"/>
      <c r="J176" s="50"/>
    </row>
  </sheetData>
  <sheetProtection/>
  <autoFilter ref="A5:J160"/>
  <mergeCells count="2">
    <mergeCell ref="A3:J4"/>
    <mergeCell ref="A166:I166"/>
  </mergeCells>
  <printOptions horizontalCentered="1" verticalCentered="1"/>
  <pageMargins left="0.2" right="0.2" top="0.25" bottom="0.25" header="0.3" footer="0.3"/>
  <pageSetup fitToHeight="7" horizontalDpi="600" verticalDpi="600" orientation="landscape" paperSize="9" scale="43" r:id="rId1"/>
  <rowBreaks count="2" manualBreakCount="2">
    <brk id="141" max="9" man="1"/>
    <brk id="153" max="9" man="1"/>
  </row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32"/>
  <sheetViews>
    <sheetView view="pageBreakPreview" zoomScale="71" zoomScaleSheetLayoutView="71" zoomScalePageLayoutView="0" workbookViewId="0" topLeftCell="A16">
      <selection activeCell="K10" sqref="K10:K26"/>
    </sheetView>
  </sheetViews>
  <sheetFormatPr defaultColWidth="9.140625" defaultRowHeight="15"/>
  <cols>
    <col min="1" max="1" width="9.140625" style="1" customWidth="1"/>
    <col min="2" max="2" width="50.28125" style="1" customWidth="1"/>
    <col min="3" max="3" width="11.421875" style="1" customWidth="1"/>
    <col min="4" max="4" width="13.421875" style="1" customWidth="1"/>
    <col min="5" max="5" width="12.8515625" style="1" customWidth="1"/>
    <col min="6" max="6" width="11.8515625" style="1" customWidth="1"/>
    <col min="7" max="7" width="11.57421875" style="1" customWidth="1"/>
    <col min="8" max="8" width="11.8515625" style="1" customWidth="1"/>
    <col min="9" max="9" width="12.421875" style="1" customWidth="1"/>
    <col min="10" max="10" width="10.421875" style="1" customWidth="1"/>
    <col min="11" max="11" width="12.7109375" style="1" customWidth="1"/>
    <col min="12" max="16384" width="9.140625" style="1" customWidth="1"/>
  </cols>
  <sheetData>
    <row r="1" spans="1:11" s="21" customFormat="1" ht="18">
      <c r="A1" s="280" t="str">
        <f>'MG COVER PAGE'!A1</f>
        <v>Name of Distribution Licensee: M G V C L</v>
      </c>
      <c r="B1" s="280"/>
      <c r="C1" s="280"/>
      <c r="D1" s="280"/>
      <c r="E1" s="280"/>
      <c r="F1" s="280"/>
      <c r="G1" s="280"/>
      <c r="H1" s="280"/>
      <c r="I1" s="280"/>
      <c r="J1" s="280"/>
      <c r="K1" s="280"/>
    </row>
    <row r="2" spans="1:11" s="21" customFormat="1" ht="18">
      <c r="A2" s="280" t="str">
        <f>'MG COVER PAGE'!A2</f>
        <v>Year :   April'2019 - March'20</v>
      </c>
      <c r="B2" s="280"/>
      <c r="C2" s="280"/>
      <c r="D2" s="280"/>
      <c r="E2" s="280"/>
      <c r="F2" s="280"/>
      <c r="G2" s="280"/>
      <c r="H2" s="280"/>
      <c r="I2" s="280"/>
      <c r="J2" s="280"/>
      <c r="K2" s="280"/>
    </row>
    <row r="3" spans="1:11" s="21" customFormat="1" ht="18">
      <c r="A3" s="281" t="str">
        <f>'MG COVER PAGE'!A3</f>
        <v>Year: 2019-20</v>
      </c>
      <c r="B3" s="281"/>
      <c r="C3" s="281"/>
      <c r="D3" s="281"/>
      <c r="E3" s="281"/>
      <c r="F3" s="281"/>
      <c r="G3" s="281"/>
      <c r="H3" s="281"/>
      <c r="I3" s="281"/>
      <c r="J3" s="281"/>
      <c r="K3" s="281"/>
    </row>
    <row r="4" spans="1:11" s="12" customFormat="1" ht="25.5" customHeight="1">
      <c r="A4" s="282" t="s">
        <v>752</v>
      </c>
      <c r="B4" s="282"/>
      <c r="C4" s="282"/>
      <c r="D4" s="282"/>
      <c r="E4" s="282"/>
      <c r="F4" s="282"/>
      <c r="G4" s="282"/>
      <c r="H4" s="282"/>
      <c r="I4" s="282"/>
      <c r="J4" s="282"/>
      <c r="K4" s="282"/>
    </row>
    <row r="5" spans="1:11" s="12" customFormat="1" ht="25.5" customHeight="1">
      <c r="A5" s="282" t="s">
        <v>11</v>
      </c>
      <c r="B5" s="282"/>
      <c r="C5" s="282"/>
      <c r="D5" s="282"/>
      <c r="E5" s="282" t="s">
        <v>58</v>
      </c>
      <c r="F5" s="282"/>
      <c r="G5" s="282"/>
      <c r="H5" s="282"/>
      <c r="I5" s="282"/>
      <c r="J5" s="282"/>
      <c r="K5" s="282"/>
    </row>
    <row r="6" spans="1:11" ht="18">
      <c r="A6" s="284" t="s">
        <v>12</v>
      </c>
      <c r="B6" s="284" t="s">
        <v>10</v>
      </c>
      <c r="C6" s="284" t="s">
        <v>155</v>
      </c>
      <c r="D6" s="284" t="s">
        <v>174</v>
      </c>
      <c r="E6" s="284" t="s">
        <v>141</v>
      </c>
      <c r="F6" s="283" t="s">
        <v>173</v>
      </c>
      <c r="G6" s="283"/>
      <c r="H6" s="283"/>
      <c r="I6" s="283"/>
      <c r="J6" s="283"/>
      <c r="K6" s="283" t="s">
        <v>13</v>
      </c>
    </row>
    <row r="7" spans="1:11" ht="22.5" customHeight="1">
      <c r="A7" s="284"/>
      <c r="B7" s="284"/>
      <c r="C7" s="284"/>
      <c r="D7" s="284"/>
      <c r="E7" s="284"/>
      <c r="F7" s="283" t="s">
        <v>14</v>
      </c>
      <c r="G7" s="283"/>
      <c r="H7" s="283" t="s">
        <v>15</v>
      </c>
      <c r="I7" s="283"/>
      <c r="J7" s="283" t="s">
        <v>156</v>
      </c>
      <c r="K7" s="283"/>
    </row>
    <row r="8" spans="1:11" ht="99" customHeight="1">
      <c r="A8" s="284"/>
      <c r="B8" s="284"/>
      <c r="C8" s="284"/>
      <c r="D8" s="284"/>
      <c r="E8" s="284"/>
      <c r="F8" s="55" t="s">
        <v>16</v>
      </c>
      <c r="G8" s="55" t="s">
        <v>17</v>
      </c>
      <c r="H8" s="55" t="s">
        <v>18</v>
      </c>
      <c r="I8" s="55" t="s">
        <v>19</v>
      </c>
      <c r="J8" s="283"/>
      <c r="K8" s="283"/>
    </row>
    <row r="9" spans="1:11" ht="18">
      <c r="A9" s="56"/>
      <c r="B9" s="54">
        <v>1</v>
      </c>
      <c r="C9" s="54">
        <v>2</v>
      </c>
      <c r="D9" s="54">
        <v>3</v>
      </c>
      <c r="E9" s="54">
        <v>4</v>
      </c>
      <c r="F9" s="54">
        <v>5</v>
      </c>
      <c r="G9" s="54">
        <v>6</v>
      </c>
      <c r="H9" s="54">
        <v>7</v>
      </c>
      <c r="I9" s="54">
        <v>8</v>
      </c>
      <c r="J9" s="54">
        <v>9</v>
      </c>
      <c r="K9" s="54">
        <v>10</v>
      </c>
    </row>
    <row r="10" spans="1:11" ht="18">
      <c r="A10" s="57" t="s">
        <v>20</v>
      </c>
      <c r="B10" s="62" t="s">
        <v>128</v>
      </c>
      <c r="C10" s="58">
        <v>0</v>
      </c>
      <c r="D10" s="59">
        <v>252056</v>
      </c>
      <c r="E10" s="59">
        <v>252056</v>
      </c>
      <c r="F10" s="59">
        <v>115834.2</v>
      </c>
      <c r="G10" s="59">
        <v>136183.80000000002</v>
      </c>
      <c r="H10" s="59">
        <v>38</v>
      </c>
      <c r="I10" s="59">
        <v>0</v>
      </c>
      <c r="J10" s="59">
        <f>F10+G10+H10</f>
        <v>252056</v>
      </c>
      <c r="K10" s="59">
        <f>E10-J10</f>
        <v>0</v>
      </c>
    </row>
    <row r="11" spans="1:11" ht="18">
      <c r="A11" s="57" t="s">
        <v>21</v>
      </c>
      <c r="B11" s="62" t="s">
        <v>129</v>
      </c>
      <c r="C11" s="58">
        <v>0</v>
      </c>
      <c r="D11" s="59">
        <v>107879</v>
      </c>
      <c r="E11" s="59">
        <v>107879</v>
      </c>
      <c r="F11" s="59">
        <v>60950.880000000005</v>
      </c>
      <c r="G11" s="59">
        <v>46928.119999999995</v>
      </c>
      <c r="H11" s="59">
        <v>0</v>
      </c>
      <c r="I11" s="59">
        <v>0</v>
      </c>
      <c r="J11" s="59">
        <f aca="true" t="shared" si="0" ref="J11:J25">F11+G11</f>
        <v>107879</v>
      </c>
      <c r="K11" s="59">
        <f aca="true" t="shared" si="1" ref="K11:K26">E11-J11</f>
        <v>0</v>
      </c>
    </row>
    <row r="12" spans="1:11" ht="18">
      <c r="A12" s="57" t="s">
        <v>22</v>
      </c>
      <c r="B12" s="62" t="s">
        <v>130</v>
      </c>
      <c r="C12" s="58">
        <v>0</v>
      </c>
      <c r="D12" s="59">
        <v>49149</v>
      </c>
      <c r="E12" s="59">
        <v>49149</v>
      </c>
      <c r="F12" s="59">
        <v>25612.2</v>
      </c>
      <c r="G12" s="59">
        <v>23536.8</v>
      </c>
      <c r="H12" s="59">
        <v>0</v>
      </c>
      <c r="I12" s="59">
        <v>0</v>
      </c>
      <c r="J12" s="59">
        <f t="shared" si="0"/>
        <v>49149</v>
      </c>
      <c r="K12" s="59">
        <f t="shared" si="1"/>
        <v>0</v>
      </c>
    </row>
    <row r="13" spans="1:11" ht="36">
      <c r="A13" s="57" t="s">
        <v>23</v>
      </c>
      <c r="B13" s="62" t="s">
        <v>131</v>
      </c>
      <c r="C13" s="58">
        <v>0</v>
      </c>
      <c r="D13" s="59">
        <v>28153</v>
      </c>
      <c r="E13" s="59">
        <v>28153</v>
      </c>
      <c r="F13" s="59">
        <v>14694.64</v>
      </c>
      <c r="G13" s="59">
        <v>13458.36</v>
      </c>
      <c r="H13" s="59">
        <v>0</v>
      </c>
      <c r="I13" s="59">
        <v>0</v>
      </c>
      <c r="J13" s="59">
        <f t="shared" si="0"/>
        <v>28153</v>
      </c>
      <c r="K13" s="59">
        <f t="shared" si="1"/>
        <v>0</v>
      </c>
    </row>
    <row r="14" spans="1:11" ht="36">
      <c r="A14" s="57" t="s">
        <v>24</v>
      </c>
      <c r="B14" s="62" t="s">
        <v>132</v>
      </c>
      <c r="C14" s="58">
        <v>0</v>
      </c>
      <c r="D14" s="59">
        <v>11268</v>
      </c>
      <c r="E14" s="59">
        <v>11268</v>
      </c>
      <c r="F14" s="59">
        <v>5081</v>
      </c>
      <c r="G14" s="59">
        <v>6187</v>
      </c>
      <c r="H14" s="59">
        <v>0</v>
      </c>
      <c r="I14" s="59">
        <v>0</v>
      </c>
      <c r="J14" s="59">
        <f t="shared" si="0"/>
        <v>11268</v>
      </c>
      <c r="K14" s="59">
        <f t="shared" si="1"/>
        <v>0</v>
      </c>
    </row>
    <row r="15" spans="1:11" ht="18">
      <c r="A15" s="57" t="s">
        <v>25</v>
      </c>
      <c r="B15" s="62" t="s">
        <v>133</v>
      </c>
      <c r="C15" s="58">
        <v>0</v>
      </c>
      <c r="D15" s="59">
        <v>57010</v>
      </c>
      <c r="E15" s="59">
        <v>57010</v>
      </c>
      <c r="F15" s="59">
        <v>29082.120000000003</v>
      </c>
      <c r="G15" s="59">
        <v>27927.879999999997</v>
      </c>
      <c r="H15" s="59">
        <v>0</v>
      </c>
      <c r="I15" s="59">
        <v>0</v>
      </c>
      <c r="J15" s="59">
        <f t="shared" si="0"/>
        <v>57010</v>
      </c>
      <c r="K15" s="59">
        <f t="shared" si="1"/>
        <v>0</v>
      </c>
    </row>
    <row r="16" spans="1:11" ht="18">
      <c r="A16" s="57" t="s">
        <v>26</v>
      </c>
      <c r="B16" s="62" t="s">
        <v>134</v>
      </c>
      <c r="C16" s="58">
        <v>0</v>
      </c>
      <c r="D16" s="59">
        <v>21988</v>
      </c>
      <c r="E16" s="59">
        <v>21988</v>
      </c>
      <c r="F16" s="59">
        <v>11957.16</v>
      </c>
      <c r="G16" s="59">
        <v>10030.84</v>
      </c>
      <c r="H16" s="59">
        <v>0</v>
      </c>
      <c r="I16" s="59">
        <v>0</v>
      </c>
      <c r="J16" s="59">
        <f t="shared" si="0"/>
        <v>21988</v>
      </c>
      <c r="K16" s="59">
        <f t="shared" si="1"/>
        <v>0</v>
      </c>
    </row>
    <row r="17" spans="1:11" ht="18">
      <c r="A17" s="57" t="s">
        <v>27</v>
      </c>
      <c r="B17" s="62" t="s">
        <v>135</v>
      </c>
      <c r="C17" s="58">
        <v>0</v>
      </c>
      <c r="D17" s="59">
        <v>20352</v>
      </c>
      <c r="E17" s="59">
        <v>20352</v>
      </c>
      <c r="F17" s="59">
        <v>10167.2</v>
      </c>
      <c r="G17" s="59">
        <v>10184.8</v>
      </c>
      <c r="H17" s="59">
        <v>0</v>
      </c>
      <c r="I17" s="59">
        <v>0</v>
      </c>
      <c r="J17" s="59">
        <f t="shared" si="0"/>
        <v>20352</v>
      </c>
      <c r="K17" s="59">
        <f t="shared" si="1"/>
        <v>0</v>
      </c>
    </row>
    <row r="18" spans="1:11" ht="18">
      <c r="A18" s="57" t="s">
        <v>28</v>
      </c>
      <c r="B18" s="62" t="s">
        <v>136</v>
      </c>
      <c r="C18" s="58">
        <v>0</v>
      </c>
      <c r="D18" s="59">
        <v>8230</v>
      </c>
      <c r="E18" s="59">
        <v>8230</v>
      </c>
      <c r="F18" s="59">
        <v>3774.3199999999997</v>
      </c>
      <c r="G18" s="59">
        <v>4455.68</v>
      </c>
      <c r="H18" s="59">
        <v>0</v>
      </c>
      <c r="I18" s="59">
        <v>0</v>
      </c>
      <c r="J18" s="59">
        <f t="shared" si="0"/>
        <v>8230</v>
      </c>
      <c r="K18" s="59">
        <f t="shared" si="1"/>
        <v>0</v>
      </c>
    </row>
    <row r="19" spans="1:11" ht="36">
      <c r="A19" s="57" t="s">
        <v>29</v>
      </c>
      <c r="B19" s="62" t="s">
        <v>158</v>
      </c>
      <c r="C19" s="58">
        <v>0</v>
      </c>
      <c r="D19" s="59">
        <v>19154</v>
      </c>
      <c r="E19" s="59">
        <v>19154</v>
      </c>
      <c r="F19" s="59">
        <v>11630.2</v>
      </c>
      <c r="G19" s="59">
        <v>7523.799999999999</v>
      </c>
      <c r="H19" s="59">
        <v>0</v>
      </c>
      <c r="I19" s="59">
        <v>0</v>
      </c>
      <c r="J19" s="59">
        <f t="shared" si="0"/>
        <v>19154</v>
      </c>
      <c r="K19" s="59">
        <f t="shared" si="1"/>
        <v>0</v>
      </c>
    </row>
    <row r="20" spans="1:11" ht="36">
      <c r="A20" s="57" t="s">
        <v>30</v>
      </c>
      <c r="B20" s="62" t="s">
        <v>157</v>
      </c>
      <c r="C20" s="58">
        <v>0</v>
      </c>
      <c r="D20" s="59">
        <v>12791</v>
      </c>
      <c r="E20" s="59">
        <v>12791</v>
      </c>
      <c r="F20" s="59">
        <v>6549.44</v>
      </c>
      <c r="G20" s="59">
        <v>6241.56</v>
      </c>
      <c r="H20" s="59">
        <v>0</v>
      </c>
      <c r="I20" s="59">
        <v>0</v>
      </c>
      <c r="J20" s="59">
        <f t="shared" si="0"/>
        <v>12791</v>
      </c>
      <c r="K20" s="59">
        <f t="shared" si="1"/>
        <v>0</v>
      </c>
    </row>
    <row r="21" spans="1:11" ht="36">
      <c r="A21" s="57" t="s">
        <v>31</v>
      </c>
      <c r="B21" s="62" t="s">
        <v>159</v>
      </c>
      <c r="C21" s="58">
        <v>0</v>
      </c>
      <c r="D21" s="59">
        <v>29191</v>
      </c>
      <c r="E21" s="59">
        <v>29191</v>
      </c>
      <c r="F21" s="59">
        <v>17824.68</v>
      </c>
      <c r="G21" s="59">
        <v>11366.32</v>
      </c>
      <c r="H21" s="59">
        <v>0</v>
      </c>
      <c r="I21" s="59">
        <v>0</v>
      </c>
      <c r="J21" s="59">
        <f t="shared" si="0"/>
        <v>29191</v>
      </c>
      <c r="K21" s="59">
        <f t="shared" si="1"/>
        <v>0</v>
      </c>
    </row>
    <row r="22" spans="1:11" ht="36">
      <c r="A22" s="57" t="s">
        <v>32</v>
      </c>
      <c r="B22" s="62" t="s">
        <v>160</v>
      </c>
      <c r="C22" s="58">
        <v>0</v>
      </c>
      <c r="D22" s="59">
        <v>11827</v>
      </c>
      <c r="E22" s="59">
        <v>11827</v>
      </c>
      <c r="F22" s="59">
        <v>6203.52</v>
      </c>
      <c r="G22" s="59">
        <v>5623.48</v>
      </c>
      <c r="H22" s="59">
        <v>0</v>
      </c>
      <c r="I22" s="59">
        <v>0</v>
      </c>
      <c r="J22" s="59">
        <f t="shared" si="0"/>
        <v>11827</v>
      </c>
      <c r="K22" s="59">
        <f t="shared" si="1"/>
        <v>0</v>
      </c>
    </row>
    <row r="23" spans="1:11" ht="36">
      <c r="A23" s="57" t="s">
        <v>33</v>
      </c>
      <c r="B23" s="62" t="s">
        <v>137</v>
      </c>
      <c r="C23" s="58">
        <v>0</v>
      </c>
      <c r="D23" s="59">
        <v>13994</v>
      </c>
      <c r="E23" s="59">
        <v>13994</v>
      </c>
      <c r="F23" s="59">
        <v>6542.48</v>
      </c>
      <c r="G23" s="59">
        <v>7451.52</v>
      </c>
      <c r="H23" s="59">
        <v>0</v>
      </c>
      <c r="I23" s="59">
        <v>0</v>
      </c>
      <c r="J23" s="59">
        <f t="shared" si="0"/>
        <v>13994</v>
      </c>
      <c r="K23" s="59">
        <f t="shared" si="1"/>
        <v>0</v>
      </c>
    </row>
    <row r="24" spans="1:11" ht="36">
      <c r="A24" s="57" t="s">
        <v>34</v>
      </c>
      <c r="B24" s="62" t="s">
        <v>138</v>
      </c>
      <c r="C24" s="58">
        <v>0</v>
      </c>
      <c r="D24" s="59">
        <v>18468</v>
      </c>
      <c r="E24" s="59">
        <v>18468</v>
      </c>
      <c r="F24" s="59">
        <v>8546.6</v>
      </c>
      <c r="G24" s="59">
        <v>9921.4</v>
      </c>
      <c r="H24" s="59">
        <v>0</v>
      </c>
      <c r="I24" s="59">
        <v>0</v>
      </c>
      <c r="J24" s="59">
        <f t="shared" si="0"/>
        <v>18468</v>
      </c>
      <c r="K24" s="59">
        <f t="shared" si="1"/>
        <v>0</v>
      </c>
    </row>
    <row r="25" spans="1:11" ht="18">
      <c r="A25" s="57" t="s">
        <v>35</v>
      </c>
      <c r="B25" s="62" t="s">
        <v>139</v>
      </c>
      <c r="C25" s="58">
        <v>0</v>
      </c>
      <c r="D25" s="59">
        <v>3937</v>
      </c>
      <c r="E25" s="59">
        <v>3937</v>
      </c>
      <c r="F25" s="59">
        <v>1590.4</v>
      </c>
      <c r="G25" s="59">
        <v>2346.6</v>
      </c>
      <c r="H25" s="59">
        <v>0</v>
      </c>
      <c r="I25" s="59">
        <v>0</v>
      </c>
      <c r="J25" s="59">
        <f t="shared" si="0"/>
        <v>3937</v>
      </c>
      <c r="K25" s="59">
        <f t="shared" si="1"/>
        <v>0</v>
      </c>
    </row>
    <row r="26" spans="1:11" ht="18">
      <c r="A26" s="57" t="s">
        <v>36</v>
      </c>
      <c r="B26" s="62" t="s">
        <v>140</v>
      </c>
      <c r="C26" s="58">
        <v>0</v>
      </c>
      <c r="D26" s="59">
        <v>51151</v>
      </c>
      <c r="E26" s="59">
        <v>51151</v>
      </c>
      <c r="F26" s="59">
        <v>24230.6</v>
      </c>
      <c r="G26" s="59">
        <v>26913.4</v>
      </c>
      <c r="H26" s="59">
        <v>7</v>
      </c>
      <c r="I26" s="59">
        <v>0</v>
      </c>
      <c r="J26" s="59">
        <f>F26+G26+H26</f>
        <v>51151</v>
      </c>
      <c r="K26" s="59">
        <f t="shared" si="1"/>
        <v>0</v>
      </c>
    </row>
    <row r="27" spans="1:11" ht="18" hidden="1">
      <c r="A27" s="60"/>
      <c r="B27" s="60" t="s">
        <v>6</v>
      </c>
      <c r="C27" s="37">
        <v>0</v>
      </c>
      <c r="D27" s="61">
        <f>SUM(D10:D26)</f>
        <v>716598</v>
      </c>
      <c r="E27" s="61">
        <f aca="true" t="shared" si="2" ref="E27:K27">SUM(E10:E26)</f>
        <v>716598</v>
      </c>
      <c r="F27" s="61">
        <f t="shared" si="2"/>
        <v>360271.64</v>
      </c>
      <c r="G27" s="61">
        <f t="shared" si="2"/>
        <v>356281.36000000004</v>
      </c>
      <c r="H27" s="61">
        <f t="shared" si="2"/>
        <v>45</v>
      </c>
      <c r="I27" s="61">
        <f t="shared" si="2"/>
        <v>0</v>
      </c>
      <c r="J27" s="61">
        <f t="shared" si="2"/>
        <v>716598</v>
      </c>
      <c r="K27" s="61">
        <f t="shared" si="2"/>
        <v>0</v>
      </c>
    </row>
    <row r="28" spans="1:2" ht="14.25">
      <c r="A28" s="4" t="s">
        <v>8</v>
      </c>
      <c r="B28" s="4"/>
    </row>
    <row r="29" spans="1:2" ht="14.25">
      <c r="A29" s="4"/>
      <c r="B29" s="4"/>
    </row>
    <row r="30" spans="1:2" ht="14.25">
      <c r="A30" s="4" t="s">
        <v>59</v>
      </c>
      <c r="B30" s="4"/>
    </row>
    <row r="31" spans="1:2" ht="15">
      <c r="A31" s="3"/>
      <c r="B31" s="3"/>
    </row>
    <row r="32" spans="1:2" ht="14.25">
      <c r="A32" s="4" t="s">
        <v>37</v>
      </c>
      <c r="B32" s="4"/>
    </row>
  </sheetData>
  <sheetProtection/>
  <mergeCells count="16">
    <mergeCell ref="K6:K8"/>
    <mergeCell ref="F7:G7"/>
    <mergeCell ref="H7:I7"/>
    <mergeCell ref="J7:J8"/>
    <mergeCell ref="A6:A8"/>
    <mergeCell ref="B6:B8"/>
    <mergeCell ref="C6:C8"/>
    <mergeCell ref="D6:D8"/>
    <mergeCell ref="E6:E8"/>
    <mergeCell ref="F6:J6"/>
    <mergeCell ref="A1:K1"/>
    <mergeCell ref="A2:K2"/>
    <mergeCell ref="A3:K3"/>
    <mergeCell ref="A4:K4"/>
    <mergeCell ref="A5:D5"/>
    <mergeCell ref="E5:K5"/>
  </mergeCells>
  <printOptions horizontalCentered="1" verticalCentered="1"/>
  <pageMargins left="0.45" right="0.45" top="0.5" bottom="0.5" header="0.3" footer="0.3"/>
  <pageSetup fitToHeight="1" fitToWidth="1" horizontalDpi="600" verticalDpi="600" orientation="landscape" paperSize="9" scale="75" r:id="rId1"/>
  <headerFooter>
    <oddFooter>&amp;L&amp;A</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zoomScaleSheetLayoutView="100" zoomScalePageLayoutView="0" workbookViewId="0" topLeftCell="A7">
      <selection activeCell="C19" sqref="C19"/>
    </sheetView>
  </sheetViews>
  <sheetFormatPr defaultColWidth="9.140625" defaultRowHeight="15"/>
  <cols>
    <col min="1" max="1" width="7.00390625" style="16" customWidth="1"/>
    <col min="2" max="2" width="64.8515625" style="16" customWidth="1"/>
    <col min="3" max="3" width="31.00390625" style="16" customWidth="1"/>
    <col min="4" max="16384" width="9.140625" style="16" customWidth="1"/>
  </cols>
  <sheetData>
    <row r="1" spans="1:3" s="19" customFormat="1" ht="18.75" thickBot="1">
      <c r="A1" s="294" t="str">
        <f>'MG SoP 01'!A1</f>
        <v>Name of Distribution Licensee: M G V C L</v>
      </c>
      <c r="B1" s="295"/>
      <c r="C1" s="296"/>
    </row>
    <row r="2" spans="1:3" s="19" customFormat="1" ht="18.75" thickBot="1">
      <c r="A2" s="297" t="str">
        <f>'MG SoP 01'!A2</f>
        <v>Year :   April'2019 - March'20</v>
      </c>
      <c r="B2" s="298"/>
      <c r="C2" s="299"/>
    </row>
    <row r="3" spans="1:3" s="19" customFormat="1" ht="18.75" thickBot="1">
      <c r="A3" s="300" t="str">
        <f>'MG SoP 01'!A3</f>
        <v>Year: 2019-20</v>
      </c>
      <c r="B3" s="301"/>
      <c r="C3" s="302"/>
    </row>
    <row r="4" spans="1:8" ht="37.5" customHeight="1">
      <c r="A4" s="291" t="s">
        <v>161</v>
      </c>
      <c r="B4" s="292"/>
      <c r="C4" s="293"/>
      <c r="D4" s="17"/>
      <c r="E4" s="17"/>
      <c r="F4" s="17"/>
      <c r="G4" s="17"/>
      <c r="H4" s="17"/>
    </row>
    <row r="5" spans="1:7" ht="31.5" customHeight="1">
      <c r="A5" s="285" t="s">
        <v>38</v>
      </c>
      <c r="B5" s="286"/>
      <c r="C5" s="287"/>
      <c r="D5" s="18"/>
      <c r="E5" s="18"/>
      <c r="F5" s="18"/>
      <c r="G5" s="18"/>
    </row>
    <row r="6" spans="1:9" ht="42" customHeight="1" thickBot="1">
      <c r="A6" s="288"/>
      <c r="B6" s="289"/>
      <c r="C6" s="290"/>
      <c r="D6" s="18"/>
      <c r="E6" s="28"/>
      <c r="F6" s="18"/>
      <c r="G6" s="18"/>
      <c r="H6" s="29"/>
      <c r="I6" s="29"/>
    </row>
    <row r="7" spans="1:5" ht="36">
      <c r="A7" s="63" t="s">
        <v>9</v>
      </c>
      <c r="B7" s="64" t="s">
        <v>39</v>
      </c>
      <c r="C7" s="65" t="s">
        <v>40</v>
      </c>
      <c r="E7" s="29"/>
    </row>
    <row r="8" spans="1:3" ht="48.75" customHeight="1" hidden="1" thickBot="1">
      <c r="A8" s="66"/>
      <c r="B8" s="57"/>
      <c r="C8" s="67"/>
    </row>
    <row r="9" spans="1:9" ht="39.75" customHeight="1">
      <c r="A9" s="66">
        <v>1</v>
      </c>
      <c r="B9" s="36" t="s">
        <v>41</v>
      </c>
      <c r="C9" s="133">
        <v>3258751</v>
      </c>
      <c r="E9" s="32"/>
      <c r="F9" s="32"/>
      <c r="G9" s="32"/>
      <c r="H9" s="32"/>
      <c r="I9" s="32"/>
    </row>
    <row r="10" spans="1:9" ht="39.75" customHeight="1">
      <c r="A10" s="66">
        <v>2</v>
      </c>
      <c r="B10" s="36" t="s">
        <v>42</v>
      </c>
      <c r="C10" s="133">
        <v>3258751</v>
      </c>
      <c r="E10" s="32"/>
      <c r="F10" s="32"/>
      <c r="G10" s="32"/>
      <c r="H10" s="32"/>
      <c r="I10" s="32"/>
    </row>
    <row r="11" spans="1:9" ht="39.75" customHeight="1">
      <c r="A11" s="66">
        <v>3</v>
      </c>
      <c r="B11" s="36" t="s">
        <v>43</v>
      </c>
      <c r="C11" s="133">
        <v>3258751</v>
      </c>
      <c r="E11" s="32"/>
      <c r="F11" s="32"/>
      <c r="G11" s="32"/>
      <c r="H11" s="32"/>
      <c r="I11" s="32"/>
    </row>
    <row r="12" spans="1:9" ht="30.75" customHeight="1">
      <c r="A12" s="57">
        <v>4</v>
      </c>
      <c r="B12" s="36" t="s">
        <v>145</v>
      </c>
      <c r="C12" s="133">
        <v>3258751</v>
      </c>
      <c r="E12" s="33"/>
      <c r="F12" s="32"/>
      <c r="G12" s="32"/>
      <c r="H12" s="34"/>
      <c r="I12" s="32"/>
    </row>
    <row r="13" spans="1:3" ht="36">
      <c r="A13" s="57">
        <v>5</v>
      </c>
      <c r="B13" s="36" t="s">
        <v>251</v>
      </c>
      <c r="C13" s="133">
        <v>3300</v>
      </c>
    </row>
  </sheetData>
  <sheetProtection/>
  <mergeCells count="5">
    <mergeCell ref="A5:C6"/>
    <mergeCell ref="A4:C4"/>
    <mergeCell ref="A1:C1"/>
    <mergeCell ref="A2:C2"/>
    <mergeCell ref="A3:C3"/>
  </mergeCells>
  <printOptions horizontalCentered="1" verticalCentered="1"/>
  <pageMargins left="0.45" right="0.45" top="0.5" bottom="0.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C00000"/>
  </sheetPr>
  <dimension ref="A1:F12"/>
  <sheetViews>
    <sheetView view="pageBreakPreview" zoomScale="60" zoomScalePageLayoutView="0" workbookViewId="0" topLeftCell="A1">
      <selection activeCell="N12" sqref="N12"/>
    </sheetView>
  </sheetViews>
  <sheetFormatPr defaultColWidth="9.140625" defaultRowHeight="15"/>
  <cols>
    <col min="1" max="1" width="6.57421875" style="6" customWidth="1"/>
    <col min="2" max="2" width="22.421875" style="6" customWidth="1"/>
    <col min="3" max="3" width="22.7109375" style="6" customWidth="1"/>
    <col min="4" max="4" width="24.57421875" style="6" customWidth="1"/>
    <col min="5" max="5" width="23.00390625" style="6" customWidth="1"/>
    <col min="6" max="16384" width="9.140625" style="6" customWidth="1"/>
  </cols>
  <sheetData>
    <row r="1" spans="1:5" s="20" customFormat="1" ht="21">
      <c r="A1" s="281" t="str">
        <f>'MG COVER PAGE'!A1</f>
        <v>Name of Distribution Licensee: M G V C L</v>
      </c>
      <c r="B1" s="281"/>
      <c r="C1" s="281"/>
      <c r="D1" s="281"/>
      <c r="E1" s="281"/>
    </row>
    <row r="2" spans="1:5" s="20" customFormat="1" ht="21">
      <c r="A2" s="281" t="str">
        <f>'MG COVER PAGE'!A2</f>
        <v>Year :   April'2019 - March'20</v>
      </c>
      <c r="B2" s="281"/>
      <c r="C2" s="281"/>
      <c r="D2" s="281"/>
      <c r="E2" s="281"/>
    </row>
    <row r="3" spans="1:5" s="20" customFormat="1" ht="21">
      <c r="A3" s="281" t="str">
        <f>'MG COVER PAGE'!A3</f>
        <v>Year: 2019-20</v>
      </c>
      <c r="B3" s="281"/>
      <c r="C3" s="281"/>
      <c r="D3" s="281"/>
      <c r="E3" s="281"/>
    </row>
    <row r="4" spans="1:5" s="20" customFormat="1" ht="21" thickBot="1">
      <c r="A4" s="304" t="s">
        <v>60</v>
      </c>
      <c r="B4" s="305"/>
      <c r="C4" s="305"/>
      <c r="D4" s="305"/>
      <c r="E4" s="305"/>
    </row>
    <row r="5" spans="1:5" ht="86.25" customHeight="1">
      <c r="A5" s="239" t="s">
        <v>9</v>
      </c>
      <c r="B5" s="238" t="s">
        <v>44</v>
      </c>
      <c r="C5" s="238" t="s">
        <v>45</v>
      </c>
      <c r="D5" s="238" t="s">
        <v>46</v>
      </c>
      <c r="E5" s="240" t="s">
        <v>47</v>
      </c>
    </row>
    <row r="6" spans="1:5" ht="130.5" customHeight="1">
      <c r="A6" s="241">
        <v>1</v>
      </c>
      <c r="B6" s="243" t="s">
        <v>753</v>
      </c>
      <c r="C6" s="134" t="s">
        <v>758</v>
      </c>
      <c r="D6" s="134">
        <v>6</v>
      </c>
      <c r="E6" s="134">
        <v>0</v>
      </c>
    </row>
    <row r="7" spans="1:5" ht="105.75" customHeight="1">
      <c r="A7" s="242">
        <v>2</v>
      </c>
      <c r="B7" s="244" t="s">
        <v>754</v>
      </c>
      <c r="C7" s="134" t="s">
        <v>759</v>
      </c>
      <c r="D7" s="134">
        <v>6</v>
      </c>
      <c r="E7" s="134">
        <v>0</v>
      </c>
    </row>
    <row r="8" spans="1:5" ht="114.75" customHeight="1">
      <c r="A8" s="242">
        <v>3</v>
      </c>
      <c r="B8" s="244" t="s">
        <v>755</v>
      </c>
      <c r="C8" s="134" t="s">
        <v>757</v>
      </c>
      <c r="D8" s="134">
        <v>6</v>
      </c>
      <c r="E8" s="134">
        <v>0</v>
      </c>
    </row>
    <row r="9" spans="1:5" ht="114.75" customHeight="1">
      <c r="A9" s="242">
        <v>4</v>
      </c>
      <c r="B9" s="244" t="s">
        <v>756</v>
      </c>
      <c r="C9" s="134" t="s">
        <v>760</v>
      </c>
      <c r="D9" s="134">
        <v>13</v>
      </c>
      <c r="E9" s="134">
        <v>3</v>
      </c>
    </row>
    <row r="10" spans="1:5" ht="37.5" customHeight="1">
      <c r="A10" s="308" t="s">
        <v>250</v>
      </c>
      <c r="B10" s="308"/>
      <c r="C10" s="308"/>
      <c r="D10" s="134">
        <f>SUM(D6:D9)</f>
        <v>31</v>
      </c>
      <c r="E10" s="134">
        <f>SUM(E6:E9)</f>
        <v>3</v>
      </c>
    </row>
    <row r="11" spans="1:5" ht="41.25" customHeight="1">
      <c r="A11" s="306" t="s">
        <v>761</v>
      </c>
      <c r="B11" s="307"/>
      <c r="C11" s="307"/>
      <c r="D11" s="307"/>
      <c r="E11" s="307"/>
    </row>
    <row r="12" spans="1:6" ht="51" customHeight="1">
      <c r="A12" s="303"/>
      <c r="B12" s="303"/>
      <c r="C12" s="303"/>
      <c r="D12" s="303"/>
      <c r="E12" s="303"/>
      <c r="F12" s="7"/>
    </row>
  </sheetData>
  <sheetProtection/>
  <mergeCells count="7">
    <mergeCell ref="A12:E12"/>
    <mergeCell ref="A4:E4"/>
    <mergeCell ref="A1:E1"/>
    <mergeCell ref="A2:E2"/>
    <mergeCell ref="A3:E3"/>
    <mergeCell ref="A11:E11"/>
    <mergeCell ref="A10:C10"/>
  </mergeCells>
  <printOptions horizontalCentered="1" verticalCentered="1"/>
  <pageMargins left="0.45" right="0.45" top="0.5" bottom="0.5" header="0.3" footer="0.3"/>
  <pageSetup horizontalDpi="600" verticalDpi="600" orientation="landscape" paperSize="9" scale="75" r:id="rId1"/>
  <headerFooter>
    <oddFooter>&amp;L&amp;A</oddFooter>
  </headerFooter>
</worksheet>
</file>

<file path=xl/worksheets/sheet7.xml><?xml version="1.0" encoding="utf-8"?>
<worksheet xmlns="http://schemas.openxmlformats.org/spreadsheetml/2006/main" xmlns:r="http://schemas.openxmlformats.org/officeDocument/2006/relationships">
  <sheetPr>
    <tabColor rgb="FFC00000"/>
  </sheetPr>
  <dimension ref="A1:G12"/>
  <sheetViews>
    <sheetView view="pageBreakPreview" zoomScale="88" zoomScaleSheetLayoutView="88" zoomScalePageLayoutView="0" workbookViewId="0" topLeftCell="A7">
      <selection activeCell="F14" sqref="F14:F16"/>
    </sheetView>
  </sheetViews>
  <sheetFormatPr defaultColWidth="9.140625" defaultRowHeight="15"/>
  <cols>
    <col min="1" max="1" width="6.421875" style="1" customWidth="1"/>
    <col min="2" max="2" width="13.57421875" style="1" customWidth="1"/>
    <col min="3" max="3" width="17.8515625" style="1" customWidth="1"/>
    <col min="4" max="4" width="16.421875" style="1" customWidth="1"/>
    <col min="5" max="5" width="15.7109375" style="1" customWidth="1"/>
    <col min="6" max="6" width="15.421875" style="1" customWidth="1"/>
    <col min="7" max="7" width="15.140625" style="1" customWidth="1"/>
    <col min="8" max="16384" width="9.140625" style="1" customWidth="1"/>
  </cols>
  <sheetData>
    <row r="1" spans="1:7" s="12" customFormat="1" ht="18">
      <c r="A1" s="281" t="str">
        <f>'MG COVER PAGE'!A1</f>
        <v>Name of Distribution Licensee: M G V C L</v>
      </c>
      <c r="B1" s="281"/>
      <c r="C1" s="281"/>
      <c r="D1" s="281"/>
      <c r="E1" s="281"/>
      <c r="F1" s="281"/>
      <c r="G1" s="281"/>
    </row>
    <row r="2" spans="1:7" s="12" customFormat="1" ht="18">
      <c r="A2" s="281" t="str">
        <f>'MG COVER PAGE'!A2</f>
        <v>Year :   April'2019 - March'20</v>
      </c>
      <c r="B2" s="281"/>
      <c r="C2" s="281"/>
      <c r="D2" s="281"/>
      <c r="E2" s="281"/>
      <c r="F2" s="281"/>
      <c r="G2" s="281"/>
    </row>
    <row r="3" spans="1:7" s="12" customFormat="1" ht="18">
      <c r="A3" s="281" t="str">
        <f>'MG COVER PAGE'!A3</f>
        <v>Year: 2019-20</v>
      </c>
      <c r="B3" s="281"/>
      <c r="C3" s="281"/>
      <c r="D3" s="281"/>
      <c r="E3" s="281"/>
      <c r="F3" s="281"/>
      <c r="G3" s="281"/>
    </row>
    <row r="4" spans="1:7" s="16" customFormat="1" ht="18.75" thickBot="1">
      <c r="A4" s="135" t="s">
        <v>48</v>
      </c>
      <c r="B4" s="77"/>
      <c r="C4" s="78"/>
      <c r="D4" s="78"/>
      <c r="E4" s="78"/>
      <c r="F4" s="78"/>
      <c r="G4" s="78"/>
    </row>
    <row r="5" spans="1:7" s="16" customFormat="1" ht="125.25" customHeight="1">
      <c r="A5" s="309" t="s">
        <v>49</v>
      </c>
      <c r="B5" s="311" t="s">
        <v>146</v>
      </c>
      <c r="C5" s="64" t="s">
        <v>162</v>
      </c>
      <c r="D5" s="64" t="s">
        <v>254</v>
      </c>
      <c r="E5" s="64" t="s">
        <v>255</v>
      </c>
      <c r="F5" s="64" t="s">
        <v>50</v>
      </c>
      <c r="G5" s="65" t="s">
        <v>51</v>
      </c>
    </row>
    <row r="6" spans="1:7" s="16" customFormat="1" ht="41.25" customHeight="1" thickBot="1">
      <c r="A6" s="310"/>
      <c r="B6" s="312"/>
      <c r="C6" s="84" t="s">
        <v>52</v>
      </c>
      <c r="D6" s="84" t="s">
        <v>53</v>
      </c>
      <c r="E6" s="84" t="s">
        <v>54</v>
      </c>
      <c r="F6" s="84" t="s">
        <v>55</v>
      </c>
      <c r="G6" s="85" t="s">
        <v>56</v>
      </c>
    </row>
    <row r="7" spans="1:7" s="16" customFormat="1" ht="33" customHeight="1">
      <c r="A7" s="82">
        <v>1</v>
      </c>
      <c r="B7" s="79" t="s">
        <v>125</v>
      </c>
      <c r="C7" s="80">
        <v>43049</v>
      </c>
      <c r="D7" s="80">
        <v>2949</v>
      </c>
      <c r="E7" s="80">
        <v>45998</v>
      </c>
      <c r="F7" s="80">
        <v>2962</v>
      </c>
      <c r="G7" s="81">
        <f>F7*100/E7</f>
        <v>6.439410409148224</v>
      </c>
    </row>
    <row r="8" spans="1:7" s="16" customFormat="1" ht="33" customHeight="1">
      <c r="A8" s="83">
        <v>2</v>
      </c>
      <c r="B8" s="36" t="s">
        <v>124</v>
      </c>
      <c r="C8" s="58">
        <v>8137</v>
      </c>
      <c r="D8" s="58">
        <v>263</v>
      </c>
      <c r="E8" s="80">
        <v>8400</v>
      </c>
      <c r="F8" s="58">
        <v>59</v>
      </c>
      <c r="G8" s="73">
        <f>F8*100/E8</f>
        <v>0.7023809523809523</v>
      </c>
    </row>
    <row r="9" spans="1:7" s="16" customFormat="1" ht="33" customHeight="1">
      <c r="A9" s="83">
        <v>3</v>
      </c>
      <c r="B9" s="36" t="s">
        <v>120</v>
      </c>
      <c r="C9" s="58">
        <v>20384</v>
      </c>
      <c r="D9" s="58">
        <v>966</v>
      </c>
      <c r="E9" s="80">
        <v>21350</v>
      </c>
      <c r="F9" s="58">
        <v>853</v>
      </c>
      <c r="G9" s="73">
        <f>F9*100/E9</f>
        <v>3.9953161592505855</v>
      </c>
    </row>
    <row r="10" spans="1:7" s="16" customFormat="1" ht="33" customHeight="1">
      <c r="A10" s="83">
        <v>4</v>
      </c>
      <c r="B10" s="36" t="s">
        <v>175</v>
      </c>
      <c r="C10" s="58">
        <v>26251</v>
      </c>
      <c r="D10" s="58">
        <v>2016</v>
      </c>
      <c r="E10" s="80">
        <v>28267</v>
      </c>
      <c r="F10" s="58">
        <v>1235</v>
      </c>
      <c r="G10" s="73">
        <f>F10*100/E10</f>
        <v>4.369052251742314</v>
      </c>
    </row>
    <row r="11" spans="1:7" s="16" customFormat="1" ht="33" customHeight="1">
      <c r="A11" s="83">
        <v>5</v>
      </c>
      <c r="B11" s="36" t="s">
        <v>121</v>
      </c>
      <c r="C11" s="58">
        <v>45563</v>
      </c>
      <c r="D11" s="58">
        <v>3855</v>
      </c>
      <c r="E11" s="80">
        <v>49418</v>
      </c>
      <c r="F11" s="58">
        <v>4164</v>
      </c>
      <c r="G11" s="73">
        <f>F11*100/E11</f>
        <v>8.426079566149985</v>
      </c>
    </row>
    <row r="12" spans="1:7" s="16" customFormat="1" ht="31.5" customHeight="1">
      <c r="A12" s="83"/>
      <c r="B12" s="38" t="s">
        <v>122</v>
      </c>
      <c r="C12" s="74">
        <f>SUM(C7:C11)</f>
        <v>143384</v>
      </c>
      <c r="D12" s="75">
        <f>SUM(D7:D11)</f>
        <v>10049</v>
      </c>
      <c r="E12" s="74">
        <f>SUM(E7:E11)</f>
        <v>153433</v>
      </c>
      <c r="F12" s="75">
        <f>SUM(F7:F11)</f>
        <v>9273</v>
      </c>
      <c r="G12" s="76">
        <f>F12/E12*100</f>
        <v>6.043680303454928</v>
      </c>
    </row>
  </sheetData>
  <sheetProtection/>
  <mergeCells count="5">
    <mergeCell ref="A5:A6"/>
    <mergeCell ref="B5:B6"/>
    <mergeCell ref="A1:G1"/>
    <mergeCell ref="A2:G2"/>
    <mergeCell ref="A3:G3"/>
  </mergeCells>
  <printOptions horizontalCentered="1" verticalCentered="1"/>
  <pageMargins left="0.45" right="0.45" top="0.5" bottom="0.5" header="0.3" footer="0.3"/>
  <pageSetup horizontalDpi="600" verticalDpi="600" orientation="landscape" paperSize="9" scale="118" r:id="rId1"/>
  <headerFooter>
    <oddFooter>&amp;L&amp;A</oddFooter>
  </headerFooter>
</worksheet>
</file>

<file path=xl/worksheets/sheet8.xml><?xml version="1.0" encoding="utf-8"?>
<worksheet xmlns="http://schemas.openxmlformats.org/spreadsheetml/2006/main" xmlns:r="http://schemas.openxmlformats.org/officeDocument/2006/relationships">
  <sheetPr>
    <tabColor indexed="34"/>
  </sheetPr>
  <dimension ref="A1:L20"/>
  <sheetViews>
    <sheetView view="pageBreakPreview" zoomScale="50" zoomScaleSheetLayoutView="50" zoomScalePageLayoutView="0" workbookViewId="0" topLeftCell="A1">
      <selection activeCell="H28" sqref="H28"/>
    </sheetView>
  </sheetViews>
  <sheetFormatPr defaultColWidth="9.140625" defaultRowHeight="15"/>
  <cols>
    <col min="1" max="1" width="6.8515625" style="0" customWidth="1"/>
    <col min="2" max="2" width="19.8515625" style="0" customWidth="1"/>
    <col min="3" max="3" width="14.57421875" style="0" bestFit="1" customWidth="1"/>
    <col min="4" max="4" width="10.421875" style="0" bestFit="1" customWidth="1"/>
    <col min="5" max="5" width="14.140625" style="0" customWidth="1"/>
    <col min="6" max="6" width="13.00390625" style="0" customWidth="1"/>
  </cols>
  <sheetData>
    <row r="1" spans="1:7" ht="18">
      <c r="A1" s="281" t="str">
        <f>'MG COVER PAGE'!A1</f>
        <v>Name of Distribution Licensee: M G V C L</v>
      </c>
      <c r="B1" s="281"/>
      <c r="C1" s="281"/>
      <c r="D1" s="281"/>
      <c r="E1" s="281"/>
      <c r="F1" s="281"/>
      <c r="G1" s="281"/>
    </row>
    <row r="2" spans="1:5" ht="18">
      <c r="A2" s="281" t="str">
        <f>'MG COVER PAGE'!A2</f>
        <v>Year :   April'2019 - March'20</v>
      </c>
      <c r="B2" s="281"/>
      <c r="C2" s="281"/>
      <c r="D2" s="281"/>
      <c r="E2" s="281"/>
    </row>
    <row r="3" spans="1:5" ht="18">
      <c r="A3" s="281" t="str">
        <f>'MG COVER PAGE'!A3</f>
        <v>Year: 2019-20</v>
      </c>
      <c r="B3" s="281"/>
      <c r="C3" s="281"/>
      <c r="D3" s="281"/>
      <c r="E3" s="281"/>
    </row>
    <row r="4" spans="1:3" ht="18">
      <c r="A4" s="49" t="s">
        <v>147</v>
      </c>
      <c r="B4" s="50"/>
      <c r="C4" s="50"/>
    </row>
    <row r="5" spans="1:3" ht="18.75" thickBot="1">
      <c r="A5" s="86"/>
      <c r="B5" s="50"/>
      <c r="C5" s="50"/>
    </row>
    <row r="6" spans="1:7" ht="99" customHeight="1">
      <c r="A6" s="314" t="s">
        <v>49</v>
      </c>
      <c r="B6" s="314" t="s">
        <v>148</v>
      </c>
      <c r="C6" s="314" t="s">
        <v>149</v>
      </c>
      <c r="D6" s="314" t="s">
        <v>150</v>
      </c>
      <c r="E6" s="314" t="s">
        <v>151</v>
      </c>
      <c r="F6" s="314" t="s">
        <v>152</v>
      </c>
      <c r="G6" s="90"/>
    </row>
    <row r="7" spans="1:7" ht="18.75" thickBot="1">
      <c r="A7" s="315"/>
      <c r="B7" s="315"/>
      <c r="C7" s="315"/>
      <c r="D7" s="315"/>
      <c r="E7" s="315"/>
      <c r="F7" s="315"/>
      <c r="G7" s="90"/>
    </row>
    <row r="8" spans="1:7" ht="36.75" thickBot="1">
      <c r="A8" s="87"/>
      <c r="B8" s="92" t="s">
        <v>52</v>
      </c>
      <c r="C8" s="92" t="s">
        <v>53</v>
      </c>
      <c r="D8" s="92" t="s">
        <v>54</v>
      </c>
      <c r="E8" s="92" t="s">
        <v>55</v>
      </c>
      <c r="F8" s="92" t="s">
        <v>56</v>
      </c>
      <c r="G8" s="90"/>
    </row>
    <row r="9" spans="1:7" ht="18.75" thickBot="1">
      <c r="A9" s="53">
        <v>1</v>
      </c>
      <c r="B9" s="68">
        <v>0</v>
      </c>
      <c r="C9" s="68">
        <v>0</v>
      </c>
      <c r="D9" s="68">
        <f>B9+C9</f>
        <v>0</v>
      </c>
      <c r="E9" s="68">
        <v>0</v>
      </c>
      <c r="F9" s="91">
        <v>0</v>
      </c>
      <c r="G9" s="90"/>
    </row>
    <row r="10" spans="1:7" ht="18.75" thickBot="1">
      <c r="A10" s="69"/>
      <c r="B10" s="68"/>
      <c r="C10" s="68"/>
      <c r="D10" s="68"/>
      <c r="E10" s="68"/>
      <c r="F10" s="68"/>
      <c r="G10" s="90"/>
    </row>
    <row r="11" spans="1:7" ht="18.75" thickBot="1">
      <c r="A11" s="69"/>
      <c r="B11" s="68"/>
      <c r="C11" s="68"/>
      <c r="D11" s="68"/>
      <c r="E11" s="68"/>
      <c r="F11" s="68"/>
      <c r="G11" s="90"/>
    </row>
    <row r="12" spans="1:7" ht="18.75" thickBot="1">
      <c r="A12" s="69"/>
      <c r="B12" s="68"/>
      <c r="C12" s="68"/>
      <c r="D12" s="68"/>
      <c r="E12" s="68"/>
      <c r="F12" s="68"/>
      <c r="G12" s="90"/>
    </row>
    <row r="13" spans="1:3" ht="18">
      <c r="A13" s="88" t="s">
        <v>239</v>
      </c>
      <c r="B13" s="50"/>
      <c r="C13" s="50"/>
    </row>
    <row r="14" spans="1:3" ht="18">
      <c r="A14" s="48" t="s">
        <v>8</v>
      </c>
      <c r="B14" s="50"/>
      <c r="C14" s="50"/>
    </row>
    <row r="15" spans="1:3" ht="8.25" customHeight="1">
      <c r="A15" s="48"/>
      <c r="B15" s="50"/>
      <c r="C15" s="50"/>
    </row>
    <row r="16" spans="1:12" ht="42" customHeight="1">
      <c r="A16" s="313" t="s">
        <v>163</v>
      </c>
      <c r="B16" s="313"/>
      <c r="C16" s="313"/>
      <c r="D16" s="313"/>
      <c r="E16" s="313"/>
      <c r="F16" s="313"/>
      <c r="G16" s="313"/>
      <c r="H16" s="313"/>
      <c r="I16" s="313"/>
      <c r="J16" s="313"/>
      <c r="K16" s="313"/>
      <c r="L16" s="313"/>
    </row>
    <row r="17" spans="1:3" ht="8.25" customHeight="1">
      <c r="A17" s="89"/>
      <c r="B17" s="50"/>
      <c r="C17" s="50"/>
    </row>
    <row r="18" spans="1:3" ht="18">
      <c r="A18" s="93" t="s">
        <v>153</v>
      </c>
      <c r="B18" s="50"/>
      <c r="C18" s="50"/>
    </row>
    <row r="19" spans="1:3" ht="18">
      <c r="A19" s="50"/>
      <c r="B19" s="50"/>
      <c r="C19" s="50"/>
    </row>
    <row r="20" spans="1:3" ht="18">
      <c r="A20" s="50"/>
      <c r="B20" s="50"/>
      <c r="C20" s="50"/>
    </row>
  </sheetData>
  <sheetProtection/>
  <mergeCells count="10">
    <mergeCell ref="A2:E2"/>
    <mergeCell ref="A3:E3"/>
    <mergeCell ref="A1:G1"/>
    <mergeCell ref="A16:L16"/>
    <mergeCell ref="A6:A7"/>
    <mergeCell ref="B6:B7"/>
    <mergeCell ref="C6:C7"/>
    <mergeCell ref="D6:D7"/>
    <mergeCell ref="E6:E7"/>
    <mergeCell ref="F6:F7"/>
  </mergeCells>
  <printOptions horizontalCentered="1" verticalCentered="1"/>
  <pageMargins left="0.45" right="0.4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A7">
      <selection activeCell="C20" sqref="C20"/>
    </sheetView>
  </sheetViews>
  <sheetFormatPr defaultColWidth="9.140625" defaultRowHeight="15"/>
  <cols>
    <col min="1" max="1" width="6.57421875" style="0" customWidth="1"/>
    <col min="2" max="2" width="21.7109375" style="0" customWidth="1"/>
    <col min="3" max="4" width="13.7109375" style="0" customWidth="1"/>
    <col min="5" max="5" width="12.8515625" style="0" customWidth="1"/>
    <col min="6" max="6" width="15.28125" style="0" customWidth="1"/>
  </cols>
  <sheetData>
    <row r="1" spans="1:5" ht="18">
      <c r="A1" s="281" t="str">
        <f>'MG COVER PAGE'!A1</f>
        <v>Name of Distribution Licensee: M G V C L</v>
      </c>
      <c r="B1" s="281"/>
      <c r="C1" s="281"/>
      <c r="D1" s="281"/>
      <c r="E1" s="281"/>
    </row>
    <row r="2" spans="1:5" ht="18">
      <c r="A2" s="281" t="str">
        <f>'MG COVER PAGE'!A2</f>
        <v>Year :   April'2019 - March'20</v>
      </c>
      <c r="B2" s="281"/>
      <c r="C2" s="281"/>
      <c r="D2" s="281"/>
      <c r="E2" s="281"/>
    </row>
    <row r="3" spans="1:5" ht="18">
      <c r="A3" s="281" t="str">
        <f>'MG COVER PAGE'!A3</f>
        <v>Year: 2019-20</v>
      </c>
      <c r="B3" s="281"/>
      <c r="C3" s="281"/>
      <c r="D3" s="281"/>
      <c r="E3" s="281"/>
    </row>
    <row r="4" spans="1:6" ht="18">
      <c r="A4" s="150" t="s">
        <v>200</v>
      </c>
      <c r="B4" s="50"/>
      <c r="C4" s="50"/>
      <c r="D4" s="50"/>
      <c r="E4" s="50"/>
      <c r="F4" s="50"/>
    </row>
    <row r="5" spans="1:6" ht="18.75" thickBot="1">
      <c r="A5" s="89"/>
      <c r="B5" s="50"/>
      <c r="C5" s="50"/>
      <c r="D5" s="50"/>
      <c r="E5" s="50"/>
      <c r="F5" s="50"/>
    </row>
    <row r="6" spans="1:6" ht="18.75" thickBot="1">
      <c r="A6" s="316" t="s">
        <v>201</v>
      </c>
      <c r="B6" s="317"/>
      <c r="C6" s="317"/>
      <c r="D6" s="317"/>
      <c r="E6" s="317"/>
      <c r="F6" s="318"/>
    </row>
    <row r="7" spans="1:6" ht="18.75" thickBot="1">
      <c r="A7" s="158">
        <v>-1</v>
      </c>
      <c r="B7" s="159">
        <v>-2</v>
      </c>
      <c r="C7" s="159">
        <v>-3</v>
      </c>
      <c r="D7" s="159">
        <v>-4</v>
      </c>
      <c r="E7" s="159">
        <v>-5</v>
      </c>
      <c r="F7" s="159">
        <v>-6</v>
      </c>
    </row>
    <row r="8" spans="1:6" ht="43.5" customHeight="1">
      <c r="A8" s="319" t="s">
        <v>9</v>
      </c>
      <c r="B8" s="319" t="s">
        <v>202</v>
      </c>
      <c r="C8" s="160" t="s">
        <v>203</v>
      </c>
      <c r="D8" s="319" t="s">
        <v>204</v>
      </c>
      <c r="E8" s="319" t="s">
        <v>205</v>
      </c>
      <c r="F8" s="160" t="s">
        <v>206</v>
      </c>
    </row>
    <row r="9" spans="1:6" ht="72" customHeight="1" thickBot="1">
      <c r="A9" s="320"/>
      <c r="B9" s="320"/>
      <c r="C9" s="161" t="s">
        <v>207</v>
      </c>
      <c r="D9" s="320"/>
      <c r="E9" s="320"/>
      <c r="F9" s="161" t="s">
        <v>208</v>
      </c>
    </row>
    <row r="10" spans="1:6" ht="24.75" customHeight="1" thickBot="1">
      <c r="A10" s="162"/>
      <c r="B10" s="163" t="s">
        <v>209</v>
      </c>
      <c r="C10" s="163">
        <f>SUM(C11:C15)</f>
        <v>4692</v>
      </c>
      <c r="D10" s="165" t="s">
        <v>210</v>
      </c>
      <c r="E10" s="164">
        <f>SUM(E11:E15)</f>
        <v>0</v>
      </c>
      <c r="F10" s="166">
        <f>E10*100/C10</f>
        <v>0</v>
      </c>
    </row>
    <row r="11" spans="1:6" ht="24.75" customHeight="1" thickBot="1">
      <c r="A11" s="167">
        <v>1</v>
      </c>
      <c r="B11" s="164" t="s">
        <v>198</v>
      </c>
      <c r="C11" s="164">
        <v>3139</v>
      </c>
      <c r="D11" s="165" t="s">
        <v>211</v>
      </c>
      <c r="E11" s="168">
        <v>0</v>
      </c>
      <c r="F11" s="168">
        <f>E11*100/C11</f>
        <v>0</v>
      </c>
    </row>
    <row r="12" spans="1:6" ht="24.75" customHeight="1" thickBot="1">
      <c r="A12" s="167">
        <v>2</v>
      </c>
      <c r="B12" s="164" t="s">
        <v>199</v>
      </c>
      <c r="C12" s="164">
        <v>757</v>
      </c>
      <c r="D12" s="165" t="s">
        <v>211</v>
      </c>
      <c r="E12" s="168">
        <v>0</v>
      </c>
      <c r="F12" s="168">
        <f>E12*100/C12</f>
        <v>0</v>
      </c>
    </row>
    <row r="13" spans="1:6" ht="24.75" customHeight="1" thickBot="1">
      <c r="A13" s="167">
        <v>3</v>
      </c>
      <c r="B13" s="164" t="s">
        <v>212</v>
      </c>
      <c r="C13" s="164">
        <v>355</v>
      </c>
      <c r="D13" s="165" t="s">
        <v>211</v>
      </c>
      <c r="E13" s="168">
        <v>0</v>
      </c>
      <c r="F13" s="166">
        <f>E13*100/C13</f>
        <v>0</v>
      </c>
    </row>
    <row r="14" spans="1:6" ht="24.75" customHeight="1" thickBot="1">
      <c r="A14" s="167">
        <v>4</v>
      </c>
      <c r="B14" s="164" t="s">
        <v>213</v>
      </c>
      <c r="C14" s="164">
        <v>407</v>
      </c>
      <c r="D14" s="165" t="s">
        <v>211</v>
      </c>
      <c r="E14" s="168">
        <v>0</v>
      </c>
      <c r="F14" s="168">
        <v>0</v>
      </c>
    </row>
    <row r="15" spans="1:6" ht="24.75" customHeight="1" thickBot="1">
      <c r="A15" s="167">
        <v>5</v>
      </c>
      <c r="B15" s="164" t="s">
        <v>214</v>
      </c>
      <c r="C15" s="164">
        <v>34</v>
      </c>
      <c r="D15" s="165" t="s">
        <v>211</v>
      </c>
      <c r="E15" s="168">
        <v>0</v>
      </c>
      <c r="F15" s="168">
        <v>0</v>
      </c>
    </row>
    <row r="16" spans="1:6" ht="24.75" customHeight="1" thickBot="1">
      <c r="A16" s="167"/>
      <c r="B16" s="163" t="s">
        <v>215</v>
      </c>
      <c r="C16" s="163">
        <v>140</v>
      </c>
      <c r="D16" s="165" t="s">
        <v>211</v>
      </c>
      <c r="E16" s="164"/>
      <c r="F16" s="169"/>
    </row>
    <row r="17" spans="1:6" ht="24.75" customHeight="1" thickBot="1">
      <c r="A17" s="167">
        <v>6</v>
      </c>
      <c r="B17" s="164" t="s">
        <v>216</v>
      </c>
      <c r="C17" s="164">
        <v>140</v>
      </c>
      <c r="D17" s="165" t="s">
        <v>211</v>
      </c>
      <c r="E17" s="168">
        <v>0</v>
      </c>
      <c r="F17" s="169">
        <f>E17*100/C17</f>
        <v>0</v>
      </c>
    </row>
  </sheetData>
  <sheetProtection/>
  <mergeCells count="8">
    <mergeCell ref="A6:F6"/>
    <mergeCell ref="A8:A9"/>
    <mergeCell ref="B8:B9"/>
    <mergeCell ref="D8:D9"/>
    <mergeCell ref="E8:E9"/>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Amish Desai</dc:creator>
  <cp:keywords/>
  <dc:description/>
  <cp:lastModifiedBy>pnshah3912</cp:lastModifiedBy>
  <cp:lastPrinted>2020-06-16T05:58:29Z</cp:lastPrinted>
  <dcterms:created xsi:type="dcterms:W3CDTF">2010-11-03T04:57:37Z</dcterms:created>
  <dcterms:modified xsi:type="dcterms:W3CDTF">2020-06-16T08:28:15Z</dcterms:modified>
  <cp:category/>
  <cp:version/>
  <cp:contentType/>
  <cp:contentStatus/>
</cp:coreProperties>
</file>